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GSZ Verwaltung, Organisation\Desk China\Vorlagen\Unternehmen\Reisekosten\2018\"/>
    </mc:Choice>
  </mc:AlternateContent>
  <workbookProtection workbookAlgorithmName="SHA-512" workbookHashValue="sE24/W1jrCgR5ejW703EmmctjGzbzBkUN/8ApsqbJ0Io1hsEE+cYKoak8b4il+ml92DfJZffRvc2P3RGXDscNg==" workbookSaltValue="TXBH4ldGmdX9Ui75fmBXBg==" workbookSpinCount="100000" lockStructure="1"/>
  <bookViews>
    <workbookView xWindow="11685" yWindow="2385" windowWidth="9480" windowHeight="6390"/>
  </bookViews>
  <sheets>
    <sheet name="Erfassung" sheetId="2" r:id="rId1"/>
    <sheet name="Abrechnung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1">Abrechnung!$A$1:$O$48</definedName>
    <definedName name="_xlnm.Print_Area" localSheetId="2">'EGSZ Intern Abrechnung'!$A$1:$O$53</definedName>
    <definedName name="_xlnm.Print_Area" localSheetId="3">'EGSZ Intern Reisekostensätze'!$A$1:$N$27</definedName>
    <definedName name="_xlnm.Print_Area" localSheetId="0">Erfassung!$A$1:$P$52</definedName>
  </definedNames>
  <calcPr calcId="152511"/>
</workbook>
</file>

<file path=xl/calcChain.xml><?xml version="1.0" encoding="utf-8"?>
<calcChain xmlns="http://schemas.openxmlformats.org/spreadsheetml/2006/main">
  <c r="N44" i="3" l="1"/>
  <c r="N44" i="6" s="1"/>
  <c r="O40" i="3" l="1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P4" i="2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3"/>
  <c r="D12" i="3"/>
  <c r="G40" i="3"/>
  <c r="H40" i="3" s="1"/>
  <c r="H40" i="6" s="1"/>
  <c r="G39" i="3"/>
  <c r="H39" i="3" s="1"/>
  <c r="H39" i="6" s="1"/>
  <c r="G38" i="3"/>
  <c r="G38" i="6" s="1"/>
  <c r="G37" i="3"/>
  <c r="H37" i="3" s="1"/>
  <c r="H37" i="6" s="1"/>
  <c r="G36" i="3"/>
  <c r="G36" i="6" s="1"/>
  <c r="G35" i="3"/>
  <c r="G34" i="3"/>
  <c r="H34" i="3" s="1"/>
  <c r="H34" i="6" s="1"/>
  <c r="G33" i="3"/>
  <c r="H33" i="3" s="1"/>
  <c r="H33" i="6" s="1"/>
  <c r="G32" i="3"/>
  <c r="H32" i="3" s="1"/>
  <c r="H32" i="6" s="1"/>
  <c r="G31" i="3"/>
  <c r="G31" i="6" s="1"/>
  <c r="G30" i="3"/>
  <c r="H30" i="3" s="1"/>
  <c r="G29" i="3"/>
  <c r="H29" i="3" s="1"/>
  <c r="H29" i="6" s="1"/>
  <c r="G28" i="3"/>
  <c r="H28" i="3" s="1"/>
  <c r="G27" i="3"/>
  <c r="G26" i="3"/>
  <c r="H26" i="3" s="1"/>
  <c r="H26" i="6" s="1"/>
  <c r="G25" i="3"/>
  <c r="G24" i="3"/>
  <c r="G24" i="6" s="1"/>
  <c r="G23" i="3"/>
  <c r="H23" i="3" s="1"/>
  <c r="H23" i="6" s="1"/>
  <c r="G22" i="3"/>
  <c r="H22" i="3" s="1"/>
  <c r="G21" i="3"/>
  <c r="G21" i="6" s="1"/>
  <c r="G20" i="3"/>
  <c r="H20" i="3" s="1"/>
  <c r="G19" i="3"/>
  <c r="G18" i="3"/>
  <c r="H18" i="3" s="1"/>
  <c r="H18" i="6" s="1"/>
  <c r="G17" i="3"/>
  <c r="H17" i="3" s="1"/>
  <c r="H17" i="6" s="1"/>
  <c r="G16" i="3"/>
  <c r="H16" i="3" s="1"/>
  <c r="H16" i="6" s="1"/>
  <c r="G15" i="3"/>
  <c r="G15" i="6" s="1"/>
  <c r="G14" i="3"/>
  <c r="H14" i="3" s="1"/>
  <c r="G13" i="3"/>
  <c r="H13" i="3" s="1"/>
  <c r="H13" i="6" s="1"/>
  <c r="G12" i="3"/>
  <c r="H12" i="3" s="1"/>
  <c r="G11" i="3"/>
  <c r="G11" i="6" s="1"/>
  <c r="G10" i="3"/>
  <c r="G10" i="6" s="1"/>
  <c r="E40" i="3"/>
  <c r="J40" i="3" s="1"/>
  <c r="J40" i="6" s="1"/>
  <c r="D40" i="3"/>
  <c r="D40" i="6" s="1"/>
  <c r="E39" i="3"/>
  <c r="J39" i="3" s="1"/>
  <c r="J39" i="6" s="1"/>
  <c r="D39" i="3"/>
  <c r="D39" i="6" s="1"/>
  <c r="E38" i="3"/>
  <c r="J38" i="3" s="1"/>
  <c r="J38" i="6" s="1"/>
  <c r="D38" i="3"/>
  <c r="F21" i="6"/>
  <c r="F18" i="6"/>
  <c r="E13" i="3"/>
  <c r="D13" i="3"/>
  <c r="D13" i="6" s="1"/>
  <c r="E12" i="3"/>
  <c r="F12" i="3" s="1"/>
  <c r="I12" i="3" s="1"/>
  <c r="E11" i="3"/>
  <c r="D11" i="3"/>
  <c r="D11" i="6" s="1"/>
  <c r="E10" i="3"/>
  <c r="E10" i="6" s="1"/>
  <c r="D10" i="3"/>
  <c r="D10" i="6" s="1"/>
  <c r="K40" i="3"/>
  <c r="K40" i="6" s="1"/>
  <c r="L40" i="3"/>
  <c r="K39" i="3"/>
  <c r="K39" i="6" s="1"/>
  <c r="L39" i="3"/>
  <c r="L39" i="6" s="1"/>
  <c r="K38" i="3"/>
  <c r="K38" i="6" s="1"/>
  <c r="L38" i="3"/>
  <c r="K37" i="3"/>
  <c r="K37" i="6" s="1"/>
  <c r="L37" i="3"/>
  <c r="K36" i="3"/>
  <c r="L36" i="3"/>
  <c r="H35" i="3"/>
  <c r="H35" i="6" s="1"/>
  <c r="K35" i="3"/>
  <c r="K35" i="6" s="1"/>
  <c r="L35" i="3"/>
  <c r="K34" i="3"/>
  <c r="K34" i="6" s="1"/>
  <c r="L34" i="3"/>
  <c r="L34" i="6" s="1"/>
  <c r="K33" i="3"/>
  <c r="K33" i="6" s="1"/>
  <c r="L33" i="3"/>
  <c r="K32" i="3"/>
  <c r="K32" i="6" s="1"/>
  <c r="L32" i="3"/>
  <c r="L32" i="6" s="1"/>
  <c r="H31" i="3"/>
  <c r="H31" i="6" s="1"/>
  <c r="K31" i="3"/>
  <c r="K31" i="6" s="1"/>
  <c r="L31" i="3"/>
  <c r="L31" i="6" s="1"/>
  <c r="K30" i="3"/>
  <c r="K30" i="6" s="1"/>
  <c r="L30" i="3"/>
  <c r="L30" i="6" s="1"/>
  <c r="K29" i="3"/>
  <c r="L29" i="3"/>
  <c r="L29" i="6" s="1"/>
  <c r="K28" i="3"/>
  <c r="K28" i="6" s="1"/>
  <c r="L28" i="3"/>
  <c r="L28" i="6" s="1"/>
  <c r="H27" i="3"/>
  <c r="H27" i="6" s="1"/>
  <c r="K27" i="3"/>
  <c r="K27" i="6" s="1"/>
  <c r="L27" i="3"/>
  <c r="L27" i="6" s="1"/>
  <c r="K26" i="3"/>
  <c r="K26" i="6" s="1"/>
  <c r="L26" i="3"/>
  <c r="H25" i="3"/>
  <c r="H25" i="6" s="1"/>
  <c r="K25" i="3"/>
  <c r="K25" i="6" s="1"/>
  <c r="L25" i="3"/>
  <c r="L25" i="6" s="1"/>
  <c r="K24" i="3"/>
  <c r="K24" i="6" s="1"/>
  <c r="L24" i="3"/>
  <c r="K23" i="3"/>
  <c r="K23" i="6" s="1"/>
  <c r="L23" i="3"/>
  <c r="L23" i="6" s="1"/>
  <c r="K22" i="3"/>
  <c r="K22" i="6" s="1"/>
  <c r="L22" i="3"/>
  <c r="L22" i="6" s="1"/>
  <c r="H21" i="3"/>
  <c r="H21" i="6" s="1"/>
  <c r="K21" i="3"/>
  <c r="K21" i="6" s="1"/>
  <c r="L21" i="3"/>
  <c r="L21" i="6" s="1"/>
  <c r="K20" i="3"/>
  <c r="L20" i="3"/>
  <c r="L20" i="6" s="1"/>
  <c r="H19" i="3"/>
  <c r="H19" i="6" s="1"/>
  <c r="K19" i="3"/>
  <c r="K19" i="6" s="1"/>
  <c r="L19" i="3"/>
  <c r="L19" i="6" s="1"/>
  <c r="K18" i="3"/>
  <c r="K18" i="6" s="1"/>
  <c r="L18" i="3"/>
  <c r="L18" i="6" s="1"/>
  <c r="K17" i="3"/>
  <c r="K17" i="6" s="1"/>
  <c r="L17" i="3"/>
  <c r="L17" i="6" s="1"/>
  <c r="K16" i="3"/>
  <c r="K16" i="6" s="1"/>
  <c r="L16" i="3"/>
  <c r="L16" i="6" s="1"/>
  <c r="K15" i="3"/>
  <c r="K15" i="6" s="1"/>
  <c r="L15" i="3"/>
  <c r="L15" i="6" s="1"/>
  <c r="K14" i="3"/>
  <c r="K14" i="6" s="1"/>
  <c r="L14" i="3"/>
  <c r="L14" i="6" s="1"/>
  <c r="J13" i="6"/>
  <c r="K13" i="3"/>
  <c r="K13" i="6" s="1"/>
  <c r="L13" i="3"/>
  <c r="L13" i="6" s="1"/>
  <c r="K12" i="3"/>
  <c r="K12" i="6" s="1"/>
  <c r="L12" i="3"/>
  <c r="L12" i="6" s="1"/>
  <c r="H11" i="3"/>
  <c r="H11" i="6" s="1"/>
  <c r="K11" i="3"/>
  <c r="K11" i="6" s="1"/>
  <c r="L11" i="3"/>
  <c r="L11" i="6" s="1"/>
  <c r="L10" i="3"/>
  <c r="L10" i="6" s="1"/>
  <c r="K10" i="3"/>
  <c r="K10" i="6" s="1"/>
  <c r="H10" i="3"/>
  <c r="H10" i="6" s="1"/>
  <c r="B11" i="2"/>
  <c r="C11" i="2" s="1"/>
  <c r="D11" i="2" s="1"/>
  <c r="E11" i="2" s="1"/>
  <c r="J10" i="4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E11" i="6"/>
  <c r="N11" i="3"/>
  <c r="N11" i="6" s="1"/>
  <c r="A12" i="3"/>
  <c r="A12" i="6" s="1"/>
  <c r="B12" i="3"/>
  <c r="B12" i="6" s="1"/>
  <c r="C12" i="3"/>
  <c r="C12" i="6" s="1"/>
  <c r="D12" i="6"/>
  <c r="N12" i="3"/>
  <c r="N12" i="6" s="1"/>
  <c r="A13" i="3"/>
  <c r="A13" i="6" s="1"/>
  <c r="B13" i="3"/>
  <c r="B13" i="6" s="1"/>
  <c r="C13" i="3"/>
  <c r="C13" i="6" s="1"/>
  <c r="E13" i="6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E16" i="6" s="1"/>
  <c r="F16" i="6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E18" i="6" s="1"/>
  <c r="G18" i="6"/>
  <c r="N18" i="3"/>
  <c r="N18" i="6" s="1"/>
  <c r="A19" i="3"/>
  <c r="A19" i="6" s="1"/>
  <c r="B19" i="3"/>
  <c r="B19" i="6" s="1"/>
  <c r="C19" i="3"/>
  <c r="C19" i="6" s="1"/>
  <c r="D19" i="3"/>
  <c r="D19" i="6" s="1"/>
  <c r="E19" i="3"/>
  <c r="E19" i="6" s="1"/>
  <c r="F19" i="6"/>
  <c r="G19" i="6"/>
  <c r="N19" i="3"/>
  <c r="N19" i="6" s="1"/>
  <c r="A20" i="3"/>
  <c r="A20" i="6" s="1"/>
  <c r="B20" i="3"/>
  <c r="B20" i="6" s="1"/>
  <c r="C20" i="3"/>
  <c r="C20" i="6" s="1"/>
  <c r="D20" i="3"/>
  <c r="D20" i="6" s="1"/>
  <c r="E20" i="3"/>
  <c r="E20" i="6" s="1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E21" i="6" s="1"/>
  <c r="N21" i="3"/>
  <c r="N21" i="6" s="1"/>
  <c r="A22" i="3"/>
  <c r="A22" i="6" s="1"/>
  <c r="B22" i="3"/>
  <c r="B22" i="6" s="1"/>
  <c r="C22" i="3"/>
  <c r="C22" i="6" s="1"/>
  <c r="D22" i="3"/>
  <c r="D22" i="6" s="1"/>
  <c r="E22" i="3"/>
  <c r="E22" i="6" s="1"/>
  <c r="F22" i="6"/>
  <c r="G22" i="6"/>
  <c r="N22" i="3"/>
  <c r="N22" i="6" s="1"/>
  <c r="A23" i="3"/>
  <c r="A23" i="6" s="1"/>
  <c r="B23" i="3"/>
  <c r="B23" i="6" s="1"/>
  <c r="C23" i="3"/>
  <c r="C23" i="6" s="1"/>
  <c r="D23" i="3"/>
  <c r="D23" i="6" s="1"/>
  <c r="E23" i="3"/>
  <c r="E23" i="6" s="1"/>
  <c r="F23" i="6"/>
  <c r="G23" i="6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L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G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G26" i="6"/>
  <c r="L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G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G29" i="6"/>
  <c r="K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G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F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G33" i="6"/>
  <c r="L33" i="6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G34" i="6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F35" i="6"/>
  <c r="G35" i="6"/>
  <c r="L35" i="6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K36" i="6"/>
  <c r="L36" i="6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L37" i="6"/>
  <c r="N37" i="3"/>
  <c r="N37" i="6" s="1"/>
  <c r="A38" i="3"/>
  <c r="A38" i="6" s="1"/>
  <c r="B38" i="3"/>
  <c r="B38" i="6" s="1"/>
  <c r="C38" i="3"/>
  <c r="C38" i="6" s="1"/>
  <c r="D38" i="6"/>
  <c r="F38" i="6"/>
  <c r="L38" i="6"/>
  <c r="N38" i="3"/>
  <c r="N38" i="6" s="1"/>
  <c r="A39" i="3"/>
  <c r="A39" i="6" s="1"/>
  <c r="B39" i="3"/>
  <c r="B39" i="6" s="1"/>
  <c r="C39" i="3"/>
  <c r="C39" i="6" s="1"/>
  <c r="F39" i="6"/>
  <c r="N39" i="3"/>
  <c r="N39" i="6" s="1"/>
  <c r="A40" i="3"/>
  <c r="A40" i="6" s="1"/>
  <c r="B40" i="3"/>
  <c r="B40" i="6" s="1"/>
  <c r="C40" i="3"/>
  <c r="C40" i="6" s="1"/>
  <c r="E40" i="6"/>
  <c r="F40" i="6"/>
  <c r="L40" i="6"/>
  <c r="N40" i="3"/>
  <c r="N40" i="6" s="1"/>
  <c r="C5" i="3"/>
  <c r="C3" i="3"/>
  <c r="G39" i="6" l="1"/>
  <c r="F36" i="6"/>
  <c r="G32" i="6"/>
  <c r="E12" i="6"/>
  <c r="E39" i="6"/>
  <c r="F11" i="3"/>
  <c r="I11" i="3" s="1"/>
  <c r="G11" i="2"/>
  <c r="H11" i="2" s="1"/>
  <c r="I11" i="2" s="1"/>
  <c r="J11" i="2" s="1"/>
  <c r="K11" i="2" s="1"/>
  <c r="L11" i="2" s="1"/>
  <c r="M11" i="2" s="1"/>
  <c r="N11" i="2" s="1"/>
  <c r="O11" i="2" s="1"/>
  <c r="P11" i="2" s="1"/>
  <c r="G37" i="6"/>
  <c r="E38" i="6"/>
  <c r="G41" i="3"/>
  <c r="F34" i="6"/>
  <c r="J19" i="3"/>
  <c r="J19" i="6" s="1"/>
  <c r="J27" i="3"/>
  <c r="J27" i="6" s="1"/>
  <c r="J35" i="3"/>
  <c r="J35" i="6" s="1"/>
  <c r="F33" i="6"/>
  <c r="H24" i="3"/>
  <c r="H24" i="6" s="1"/>
  <c r="F13" i="3"/>
  <c r="I13" i="3" s="1"/>
  <c r="J20" i="3"/>
  <c r="J20" i="6" s="1"/>
  <c r="J28" i="3"/>
  <c r="J28" i="6" s="1"/>
  <c r="J36" i="3"/>
  <c r="J36" i="6" s="1"/>
  <c r="J11" i="3"/>
  <c r="J11" i="6" s="1"/>
  <c r="J21" i="3"/>
  <c r="J21" i="6" s="1"/>
  <c r="J29" i="3"/>
  <c r="J29" i="6" s="1"/>
  <c r="J37" i="3"/>
  <c r="J37" i="6" s="1"/>
  <c r="J12" i="3"/>
  <c r="J12" i="6" s="1"/>
  <c r="J22" i="3"/>
  <c r="J22" i="6" s="1"/>
  <c r="J30" i="3"/>
  <c r="J30" i="6" s="1"/>
  <c r="E15" i="6"/>
  <c r="F15" i="3"/>
  <c r="I15" i="3" s="1"/>
  <c r="F10" i="3"/>
  <c r="I10" i="3" s="1"/>
  <c r="J23" i="3"/>
  <c r="J23" i="6" s="1"/>
  <c r="J31" i="3"/>
  <c r="J31" i="6" s="1"/>
  <c r="L41" i="3"/>
  <c r="G40" i="6"/>
  <c r="D17" i="6"/>
  <c r="F17" i="3"/>
  <c r="I17" i="3" s="1"/>
  <c r="J14" i="3"/>
  <c r="J14" i="6" s="1"/>
  <c r="J24" i="3"/>
  <c r="J24" i="6" s="1"/>
  <c r="J32" i="3"/>
  <c r="J32" i="6" s="1"/>
  <c r="J16" i="3"/>
  <c r="J16" i="6" s="1"/>
  <c r="J25" i="3"/>
  <c r="J25" i="6" s="1"/>
  <c r="J33" i="3"/>
  <c r="J33" i="6" s="1"/>
  <c r="J10" i="3"/>
  <c r="J18" i="3"/>
  <c r="J18" i="6" s="1"/>
  <c r="J26" i="3"/>
  <c r="J26" i="6" s="1"/>
  <c r="J34" i="3"/>
  <c r="J34" i="6" s="1"/>
  <c r="G12" i="6"/>
  <c r="E17" i="6"/>
  <c r="J17" i="3"/>
  <c r="J17" i="6" s="1"/>
  <c r="G17" i="6"/>
  <c r="G13" i="6"/>
  <c r="G14" i="6"/>
  <c r="G16" i="6"/>
  <c r="H15" i="3"/>
  <c r="H15" i="6" s="1"/>
  <c r="J15" i="3"/>
  <c r="J15" i="6" s="1"/>
  <c r="F20" i="6"/>
  <c r="I18" i="6"/>
  <c r="I21" i="6"/>
  <c r="I29" i="6"/>
  <c r="I22" i="6"/>
  <c r="I30" i="6"/>
  <c r="I38" i="6"/>
  <c r="I26" i="6"/>
  <c r="I34" i="6"/>
  <c r="I23" i="6"/>
  <c r="I31" i="6"/>
  <c r="I19" i="6"/>
  <c r="I27" i="6"/>
  <c r="I35" i="6"/>
  <c r="I25" i="6"/>
  <c r="I33" i="6"/>
  <c r="M40" i="3"/>
  <c r="M40" i="6" s="1"/>
  <c r="K41" i="3"/>
  <c r="L41" i="6"/>
  <c r="I39" i="6"/>
  <c r="I36" i="6"/>
  <c r="I28" i="6"/>
  <c r="I20" i="6"/>
  <c r="F12" i="6"/>
  <c r="I12" i="6"/>
  <c r="I16" i="6"/>
  <c r="K41" i="6"/>
  <c r="H12" i="6"/>
  <c r="H20" i="6"/>
  <c r="M28" i="3"/>
  <c r="M28" i="6" s="1"/>
  <c r="H28" i="6"/>
  <c r="I32" i="6"/>
  <c r="H14" i="6"/>
  <c r="H22" i="6"/>
  <c r="H30" i="6"/>
  <c r="I24" i="6"/>
  <c r="M39" i="3"/>
  <c r="M39" i="6" s="1"/>
  <c r="G28" i="6"/>
  <c r="G20" i="6"/>
  <c r="H38" i="3"/>
  <c r="J10" i="6"/>
  <c r="H36" i="3"/>
  <c r="I40" i="6"/>
  <c r="M27" i="3" l="1"/>
  <c r="M27" i="6" s="1"/>
  <c r="M16" i="3"/>
  <c r="M16" i="6" s="1"/>
  <c r="M32" i="3"/>
  <c r="M32" i="6" s="1"/>
  <c r="M19" i="3"/>
  <c r="M19" i="6" s="1"/>
  <c r="M42" i="3"/>
  <c r="M30" i="3"/>
  <c r="M30" i="6" s="1"/>
  <c r="M35" i="3"/>
  <c r="M35" i="6" s="1"/>
  <c r="M18" i="3"/>
  <c r="M18" i="6" s="1"/>
  <c r="M14" i="3"/>
  <c r="M14" i="6" s="1"/>
  <c r="G41" i="6"/>
  <c r="M34" i="3"/>
  <c r="M34" i="6" s="1"/>
  <c r="M37" i="3"/>
  <c r="M37" i="6" s="1"/>
  <c r="M11" i="3"/>
  <c r="M11" i="6" s="1"/>
  <c r="M26" i="3"/>
  <c r="M26" i="6" s="1"/>
  <c r="M24" i="3"/>
  <c r="M24" i="6" s="1"/>
  <c r="M20" i="3"/>
  <c r="M20" i="6" s="1"/>
  <c r="M33" i="3"/>
  <c r="M33" i="6" s="1"/>
  <c r="M12" i="3"/>
  <c r="M12" i="6" s="1"/>
  <c r="M25" i="3"/>
  <c r="M25" i="6" s="1"/>
  <c r="M29" i="3"/>
  <c r="M29" i="6" s="1"/>
  <c r="M21" i="3"/>
  <c r="M21" i="6" s="1"/>
  <c r="M22" i="3"/>
  <c r="M22" i="6" s="1"/>
  <c r="M17" i="3"/>
  <c r="M17" i="6" s="1"/>
  <c r="F17" i="6"/>
  <c r="I17" i="6"/>
  <c r="M31" i="3"/>
  <c r="M31" i="6" s="1"/>
  <c r="J41" i="3"/>
  <c r="J41" i="6"/>
  <c r="F15" i="6"/>
  <c r="M23" i="3"/>
  <c r="M23" i="6" s="1"/>
  <c r="I14" i="6"/>
  <c r="F10" i="6"/>
  <c r="I37" i="6"/>
  <c r="F11" i="6"/>
  <c r="F13" i="6"/>
  <c r="H38" i="6"/>
  <c r="M38" i="3"/>
  <c r="M38" i="6" s="1"/>
  <c r="M36" i="3"/>
  <c r="M36" i="6" s="1"/>
  <c r="H36" i="6"/>
  <c r="I13" i="6"/>
  <c r="M13" i="3"/>
  <c r="M13" i="6" s="1"/>
  <c r="I11" i="6"/>
  <c r="H41" i="3"/>
  <c r="M42" i="6" l="1"/>
  <c r="P42" i="6" s="1"/>
  <c r="M15" i="3"/>
  <c r="M15" i="6" s="1"/>
  <c r="I15" i="6"/>
  <c r="M10" i="3"/>
  <c r="M10" i="6" s="1"/>
  <c r="I10" i="6"/>
  <c r="I41" i="3"/>
  <c r="H41" i="6"/>
  <c r="I41" i="6" l="1"/>
  <c r="M41" i="6"/>
  <c r="M43" i="6" s="1"/>
  <c r="M41" i="3"/>
  <c r="M43" i="3" s="1"/>
  <c r="P41" i="6" l="1"/>
  <c r="P43" i="6"/>
</calcChain>
</file>

<file path=xl/comments1.xml><?xml version="1.0" encoding="utf-8"?>
<comments xmlns="http://schemas.openxmlformats.org/spreadsheetml/2006/main">
  <authors>
    <author>Erkens Klaus</author>
  </authors>
  <commentList>
    <comment ref="L9" authorId="0" shape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M9" authorId="0" shape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N9" authorId="0" shape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>
      <text>
        <r>
          <rPr>
            <sz val="10"/>
            <color indexed="81"/>
            <rFont val="Tahoma"/>
            <family val="2"/>
          </rPr>
          <t>ZMSD-Nr.</t>
        </r>
      </text>
    </comment>
  </commentList>
</comments>
</file>

<file path=xl/sharedStrings.xml><?xml version="1.0" encoding="utf-8"?>
<sst xmlns="http://schemas.openxmlformats.org/spreadsheetml/2006/main" count="146" uniqueCount="90">
  <si>
    <t xml:space="preserve">Name:  </t>
  </si>
  <si>
    <t xml:space="preserve">Personal-Nr.:  </t>
  </si>
  <si>
    <t xml:space="preserve">Vorname:  </t>
  </si>
  <si>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</si>
  <si>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</si>
  <si>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</si>
  <si>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</si>
  <si>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</si>
  <si>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</si>
  <si>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</si>
  <si>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</si>
  <si>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</si>
  <si>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</si>
  <si>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</si>
  <si>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</si>
  <si>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</si>
  <si>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</si>
  <si>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</si>
  <si>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</si>
  <si>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</si>
  <si>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</si>
  <si>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</si>
  <si>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</si>
  <si>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</si>
  <si>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</si>
  <si>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</si>
  <si>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</si>
  <si>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</si>
  <si>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</si>
  <si>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</si>
  <si>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</si>
  <si>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</si>
  <si>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Mustermann</t>
  </si>
  <si>
    <t>Peter</t>
  </si>
  <si>
    <t>Buchungsvermerke</t>
  </si>
  <si>
    <t>Erkens Gerow Schmitz Zeiss WP/StB/RAe, Düsseldorf; Germany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</si>
  <si>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</si>
  <si>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</si>
  <si>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</si>
  <si>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</si>
  <si>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</si>
  <si>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</si>
  <si>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</si>
  <si>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</si>
  <si>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</si>
  <si>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</si>
  <si>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</si>
  <si>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</si>
  <si>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</si>
  <si>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</si>
  <si>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</si>
  <si>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</si>
  <si>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</si>
  <si>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</si>
  <si>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</si>
  <si>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</si>
  <si>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</si>
  <si>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</si>
  <si>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</si>
  <si>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</si>
  <si>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</si>
  <si>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</si>
  <si>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Unterschrift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</si>
  <si>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</si>
  <si>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</si>
  <si>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</si>
  <si>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</si>
  <si>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</si>
  <si>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</si>
  <si>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</si>
  <si>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Reiseroute                                                           (Abfahrtsort - ggfs. Zwischenstationen- Zielort)</t>
  </si>
  <si>
    <t>Düsseldorf-Köln-Düsseldorf</t>
  </si>
  <si>
    <t>Nachtdienst Eilig GmbH</t>
  </si>
  <si>
    <t>Herr Schmitt, LSt-AP, Finanzamt D-Mitte</t>
  </si>
  <si>
    <t>Mahlzeiten- gestellung durch Arbeitgeber</t>
  </si>
  <si>
    <t>Auftrags-      nummer       (5-stellig)</t>
  </si>
  <si>
    <t>Firmenwagen (1=ja; 0=nein):</t>
  </si>
  <si>
    <t>Auftrags-nummer</t>
  </si>
  <si>
    <t>Auszahlungsbetrag</t>
  </si>
  <si>
    <t>Kilometer mit PKW</t>
  </si>
  <si>
    <t>Korrektur Kilometerpauschale</t>
  </si>
  <si>
    <t>IBAN</t>
  </si>
  <si>
    <t>DE48 3005 0110 0037 0312 34</t>
  </si>
  <si>
    <t xml:space="preserve">Bankverbindung:  </t>
  </si>
  <si>
    <t>Pauschale Intern</t>
  </si>
  <si>
    <t>EGSZ Gerow Kuhlmann Schmitz Zeiss PartmbB WP/StB/RAe, Düsseldorf; Germany</t>
  </si>
  <si>
    <t>Erfassungsmaske Reisekosten Deutschland 2018</t>
  </si>
  <si>
    <t>REISEKOSTENABRECHNUNG DEUTSCHLAND 2018</t>
  </si>
  <si>
    <t>REISEKOSTEN DEUTSCHLAND 2018</t>
  </si>
  <si>
    <t>Reisekostensätze 2018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</si>
</sst>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  <numFmt numFmtId="171" formatCode="00000"/>
  </numFmts>
  <fonts count="2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9" xfId="0" applyNumberFormat="1" applyFont="1" applyFill="1" applyBorder="1" applyAlignment="1" applyProtection="1">
      <alignment horizontal="centerContinuous" vertical="center" wrapText="1"/>
    </xf>
    <xf numFmtId="4" fontId="2" fillId="0" borderId="10" xfId="0" applyNumberFormat="1" applyFont="1" applyFill="1" applyBorder="1" applyAlignment="1" applyProtection="1">
      <alignment horizontal="center" vertical="top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center" wrapText="1"/>
    </xf>
    <xf numFmtId="4" fontId="5" fillId="0" borderId="20" xfId="0" applyNumberFormat="1" applyFont="1" applyFill="1" applyBorder="1" applyAlignment="1" applyProtection="1">
      <alignment horizontal="center" wrapText="1"/>
    </xf>
    <xf numFmtId="4" fontId="5" fillId="0" borderId="21" xfId="0" applyNumberFormat="1" applyFont="1" applyFill="1" applyBorder="1" applyAlignment="1" applyProtection="1">
      <alignment horizontal="center" wrapText="1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4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5" fillId="0" borderId="9" xfId="0" applyNumberFormat="1" applyFont="1" applyFill="1" applyBorder="1" applyAlignment="1" applyProtection="1">
      <alignment wrapText="1"/>
    </xf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5" fillId="0" borderId="9" xfId="0" applyNumberFormat="1" applyFont="1" applyFill="1" applyBorder="1" applyAlignment="1" applyProtection="1">
      <alignment horizontal="center" wrapText="1"/>
    </xf>
    <xf numFmtId="4" fontId="2" fillId="0" borderId="40" xfId="0" applyNumberFormat="1" applyFont="1" applyFill="1" applyBorder="1" applyAlignment="1" applyProtection="1">
      <alignment horizontal="right" wrapText="1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0" fillId="0" borderId="17" xfId="0" applyNumberFormat="1" applyFont="1" applyFill="1" applyBorder="1" applyAlignment="1" applyProtection="1">
      <alignment horizontal="right"/>
    </xf>
    <xf numFmtId="4" fontId="0" fillId="0" borderId="9" xfId="0" applyNumberFormat="1" applyFont="1" applyFill="1" applyBorder="1" applyAlignment="1" applyProtection="1">
      <alignment horizontal="center" vertical="center"/>
    </xf>
    <xf numFmtId="4" fontId="2" fillId="0" borderId="28" xfId="0" applyNumberFormat="1" applyFont="1" applyFill="1" applyBorder="1" applyAlignment="1" applyProtection="1">
      <alignment horizontal="center" vertical="top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45" xfId="0" applyNumberFormat="1" applyFont="1" applyBorder="1" applyAlignment="1" applyProtection="1">
      <alignment horizontal="center"/>
    </xf>
    <xf numFmtId="4" fontId="2" fillId="0" borderId="21" xfId="0" applyNumberFormat="1" applyFont="1" applyFill="1" applyBorder="1" applyAlignment="1" applyProtection="1">
      <alignment horizontal="center" wrapText="1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167" fontId="2" fillId="0" borderId="41" xfId="0" applyNumberFormat="1" applyFont="1" applyFill="1" applyBorder="1" applyAlignment="1" applyProtection="1">
      <alignment horizontal="left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13" fillId="0" borderId="18" xfId="0" applyNumberFormat="1" applyFont="1" applyFill="1" applyBorder="1" applyAlignment="1" applyProtection="1">
      <alignment horizontal="left" vertical="center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2" xfId="0" applyNumberFormat="1" applyFont="1" applyBorder="1" applyAlignment="1" applyProtection="1">
      <alignment horizontal="center" vertical="top" wrapText="1"/>
    </xf>
    <xf numFmtId="4" fontId="2" fillId="0" borderId="52" xfId="0" applyNumberFormat="1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Continuous"/>
    </xf>
    <xf numFmtId="4" fontId="2" fillId="0" borderId="58" xfId="0" applyNumberFormat="1" applyFont="1" applyFill="1" applyBorder="1" applyAlignment="1" applyProtection="1">
      <alignment horizontal="centerContinuous" vertical="top" wrapText="1"/>
    </xf>
    <xf numFmtId="4" fontId="2" fillId="0" borderId="49" xfId="0" applyNumberFormat="1" applyFont="1" applyFill="1" applyBorder="1" applyAlignment="1" applyProtection="1">
      <alignment horizontal="centerContinuous" vertical="center" wrapText="1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60" xfId="0" applyNumberFormat="1" applyFont="1" applyFill="1" applyBorder="1" applyAlignment="1" applyProtection="1">
      <alignment horizontal="center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7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12" fillId="0" borderId="24" xfId="0" applyNumberFormat="1" applyFont="1" applyBorder="1" applyAlignment="1" applyProtection="1">
      <alignment horizontal="center" vertical="top" wrapText="1"/>
    </xf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7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4" fontId="19" fillId="0" borderId="17" xfId="0" applyNumberFormat="1" applyFont="1" applyBorder="1" applyAlignment="1" applyProtection="1">
      <alignment horizontal="center" vertical="top" wrapText="1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9" fillId="0" borderId="7" xfId="0" applyNumberFormat="1" applyFont="1" applyBorder="1" applyAlignment="1" applyProtection="1">
      <alignment horizontal="center"/>
    </xf>
    <xf numFmtId="171" fontId="19" fillId="0" borderId="7" xfId="0" applyNumberFormat="1" applyFont="1" applyBorder="1" applyAlignment="1" applyProtection="1">
      <alignment horizontal="center"/>
    </xf>
    <xf numFmtId="171" fontId="19" fillId="0" borderId="64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4" fontId="13" fillId="0" borderId="55" xfId="0" applyNumberFormat="1" applyFont="1" applyFill="1" applyBorder="1" applyAlignment="1" applyProtection="1">
      <alignment horizontal="left" vertical="center"/>
    </xf>
    <xf numFmtId="4" fontId="13" fillId="0" borderId="65" xfId="0" applyNumberFormat="1" applyFont="1" applyFill="1" applyBorder="1" applyAlignment="1" applyProtection="1">
      <alignment horizontal="left" vertical="center"/>
    </xf>
    <xf numFmtId="4" fontId="21" fillId="0" borderId="1" xfId="0" applyNumberFormat="1" applyFont="1" applyBorder="1" applyProtection="1">
      <protection locked="0"/>
    </xf>
    <xf numFmtId="1" fontId="21" fillId="0" borderId="7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Protection="1"/>
    <xf numFmtId="4" fontId="16" fillId="0" borderId="0" xfId="0" applyNumberFormat="1" applyFont="1" applyBorder="1" applyProtection="1"/>
    <xf numFmtId="1" fontId="21" fillId="0" borderId="1" xfId="0" applyNumberFormat="1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right"/>
    </xf>
    <xf numFmtId="4" fontId="4" fillId="0" borderId="65" xfId="0" applyNumberFormat="1" applyFont="1" applyFill="1" applyBorder="1" applyAlignment="1" applyProtection="1">
      <alignment horizontal="right" vertical="center"/>
    </xf>
    <xf numFmtId="1" fontId="21" fillId="0" borderId="2" xfId="0" applyNumberFormat="1" applyFont="1" applyBorder="1" applyAlignment="1" applyProtection="1">
      <alignment horizontal="center"/>
      <protection locked="0"/>
    </xf>
    <xf numFmtId="170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20" fontId="21" fillId="0" borderId="26" xfId="0" applyNumberFormat="1" applyFont="1" applyBorder="1" applyAlignment="1" applyProtection="1">
      <protection locked="0"/>
    </xf>
    <xf numFmtId="4" fontId="21" fillId="0" borderId="38" xfId="0" applyNumberFormat="1" applyFont="1" applyBorder="1" applyAlignment="1" applyProtection="1"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3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70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2" fontId="9" fillId="0" borderId="0" xfId="0" applyNumberFormat="1" applyFont="1" applyProtection="1"/>
    <xf numFmtId="4" fontId="2" fillId="0" borderId="8" xfId="0" applyNumberFormat="1" applyFont="1" applyBorder="1" applyAlignment="1" applyProtection="1">
      <alignment horizontal="center" vertical="top" wrapText="1"/>
    </xf>
    <xf numFmtId="4" fontId="2" fillId="0" borderId="51" xfId="0" applyNumberFormat="1" applyFont="1" applyBorder="1" applyAlignment="1" applyProtection="1">
      <alignment horizontal="center" vertical="top" wrapText="1"/>
    </xf>
    <xf numFmtId="4" fontId="2" fillId="0" borderId="23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40" xfId="0" applyNumberFormat="1" applyFont="1" applyBorder="1" applyAlignment="1" applyProtection="1">
      <alignment horizontal="center" vertical="top" wrapText="1"/>
    </xf>
    <xf numFmtId="4" fontId="2" fillId="0" borderId="62" xfId="0" applyNumberFormat="1" applyFont="1" applyBorder="1" applyAlignment="1" applyProtection="1">
      <alignment horizontal="center" vertical="top" wrapText="1"/>
    </xf>
    <xf numFmtId="169" fontId="21" fillId="0" borderId="1" xfId="0" applyNumberFormat="1" applyFont="1" applyBorder="1" applyAlignment="1" applyProtection="1">
      <alignment horizontal="center"/>
      <protection locked="0"/>
    </xf>
    <xf numFmtId="169" fontId="21" fillId="0" borderId="29" xfId="0" applyNumberFormat="1" applyFont="1" applyBorder="1" applyAlignment="1" applyProtection="1">
      <alignment horizontal="center"/>
      <protection locked="0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" fillId="0" borderId="65" xfId="0" applyNumberFormat="1" applyFont="1" applyFill="1" applyBorder="1" applyAlignment="1" applyProtection="1">
      <alignment horizontal="left" vertical="center"/>
    </xf>
    <xf numFmtId="4" fontId="2" fillId="0" borderId="55" xfId="0" applyNumberFormat="1" applyFont="1" applyFill="1" applyBorder="1" applyAlignment="1" applyProtection="1">
      <alignment horizontal="left" vertical="center"/>
    </xf>
    <xf numFmtId="4" fontId="4" fillId="0" borderId="65" xfId="0" applyNumberFormat="1" applyFont="1" applyFill="1" applyBorder="1" applyAlignment="1" applyProtection="1">
      <alignment horizontal="left" vertical="center"/>
    </xf>
    <xf numFmtId="4" fontId="4" fillId="0" borderId="55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left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zoomScale="125" workbookViewId="0">
      <pane ySplit="11" topLeftCell="A12" activePane="bottomLeft" state="frozen"/>
      <selection pane="bottomLeft" activeCell="C7" sqref="C7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5.7109375" style="1" customWidth="1"/>
    <col min="6" max="6" width="18.7109375" style="1" customWidth="1"/>
    <col min="7" max="7" width="9.42578125" style="130" customWidth="1"/>
    <col min="8" max="8" width="40" style="1" customWidth="1"/>
    <col min="9" max="9" width="10.85546875" style="1" customWidth="1"/>
    <col min="10" max="10" width="15.85546875" style="1" customWidth="1"/>
    <col min="11" max="11" width="14.7109375" style="1" customWidth="1"/>
    <col min="12" max="14" width="4.7109375" style="1" customWidth="1"/>
    <col min="15" max="16" width="12.7109375" style="1" customWidth="1"/>
    <col min="17" max="17" width="20.7109375" style="1" customWidth="1"/>
    <col min="18" max="18" width="27.42578125" style="1" customWidth="1"/>
    <col min="19" max="19" width="16.28515625" style="1" customWidth="1"/>
    <col min="20" max="16384" width="15.7109375" style="1"/>
  </cols>
  <sheetData>
    <row r="1" spans="1:19" ht="20.100000000000001" customHeight="1" x14ac:dyDescent="0.3">
      <c r="A1" s="39" t="s">
        <v>86</v>
      </c>
      <c r="B1" s="38"/>
      <c r="C1" s="39"/>
      <c r="D1" s="37"/>
      <c r="E1" s="37"/>
      <c r="F1" s="37"/>
      <c r="G1" s="129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5.0999999999999996" customHeight="1" x14ac:dyDescent="0.2"/>
    <row r="3" spans="1:19" ht="3" customHeight="1" x14ac:dyDescent="0.2">
      <c r="L3" s="92"/>
      <c r="M3" s="92"/>
    </row>
    <row r="4" spans="1:19" ht="13.5" customHeight="1" x14ac:dyDescent="0.2">
      <c r="B4" s="40" t="s">
        <v>0</v>
      </c>
      <c r="C4" s="146" t="s">
        <v>32</v>
      </c>
      <c r="D4" s="81"/>
      <c r="E4" s="40" t="s">
        <v>1</v>
      </c>
      <c r="F4" s="205">
        <v>1</v>
      </c>
      <c r="G4" s="206"/>
      <c r="N4" s="131" t="s">
        <v>76</v>
      </c>
      <c r="O4" s="147">
        <v>1</v>
      </c>
      <c r="P4" s="139" t="str">
        <f>IF(O4=1,"ja","nein")</f>
        <v>ja</v>
      </c>
    </row>
    <row r="5" spans="1:19" ht="3" customHeight="1" x14ac:dyDescent="0.2">
      <c r="L5" s="92"/>
      <c r="M5" s="92"/>
    </row>
    <row r="6" spans="1:19" ht="13.5" customHeight="1" x14ac:dyDescent="0.2">
      <c r="B6" s="40" t="s">
        <v>2</v>
      </c>
      <c r="C6" s="146" t="s">
        <v>33</v>
      </c>
      <c r="D6" s="41"/>
      <c r="E6" s="40" t="s">
        <v>83</v>
      </c>
      <c r="F6" s="150" t="s">
        <v>82</v>
      </c>
      <c r="G6" s="81"/>
      <c r="H6" s="42"/>
      <c r="I6" s="42"/>
    </row>
    <row r="7" spans="1:19" x14ac:dyDescent="0.2">
      <c r="L7" s="91"/>
      <c r="M7" s="91"/>
      <c r="N7" s="91"/>
    </row>
    <row r="8" spans="1:19" s="47" customFormat="1" ht="51.95" customHeight="1" x14ac:dyDescent="0.2">
      <c r="A8" s="94" t="s">
        <v>37</v>
      </c>
      <c r="B8" s="44" t="s">
        <v>3</v>
      </c>
      <c r="C8" s="45"/>
      <c r="D8" s="46"/>
      <c r="E8" s="201" t="s">
        <v>43</v>
      </c>
      <c r="F8" s="202"/>
      <c r="G8" s="132" t="s">
        <v>75</v>
      </c>
      <c r="H8" s="127" t="s">
        <v>70</v>
      </c>
      <c r="I8" s="94" t="s">
        <v>79</v>
      </c>
      <c r="J8" s="103" t="s">
        <v>47</v>
      </c>
      <c r="K8" s="122" t="s">
        <v>69</v>
      </c>
      <c r="L8" s="203" t="s">
        <v>74</v>
      </c>
      <c r="M8" s="204"/>
      <c r="N8" s="204"/>
      <c r="O8" s="120" t="s">
        <v>63</v>
      </c>
      <c r="P8" s="121" t="s">
        <v>64</v>
      </c>
    </row>
    <row r="9" spans="1:19" s="47" customFormat="1" ht="26.1" customHeight="1" x14ac:dyDescent="0.2">
      <c r="A9" s="48"/>
      <c r="B9" s="96" t="s">
        <v>4</v>
      </c>
      <c r="C9" s="97" t="s">
        <v>5</v>
      </c>
      <c r="D9" s="98" t="s">
        <v>6</v>
      </c>
      <c r="E9" s="199"/>
      <c r="F9" s="200"/>
      <c r="G9" s="133"/>
      <c r="H9" s="106"/>
      <c r="I9" s="104" t="s">
        <v>58</v>
      </c>
      <c r="J9" s="105"/>
      <c r="K9" s="106" t="s">
        <v>24</v>
      </c>
      <c r="L9" s="116" t="s">
        <v>59</v>
      </c>
      <c r="M9" s="97" t="s">
        <v>60</v>
      </c>
      <c r="N9" s="117" t="s">
        <v>61</v>
      </c>
      <c r="O9" s="106" t="s">
        <v>24</v>
      </c>
      <c r="P9" s="98" t="s">
        <v>24</v>
      </c>
      <c r="Q9" s="95"/>
    </row>
    <row r="10" spans="1:19" s="50" customFormat="1" ht="12.95" customHeight="1" x14ac:dyDescent="0.2">
      <c r="A10" s="49"/>
      <c r="B10" s="99"/>
      <c r="C10" s="82"/>
      <c r="D10" s="61"/>
      <c r="E10" s="43"/>
      <c r="F10" s="63"/>
      <c r="G10" s="134"/>
      <c r="H10" s="61"/>
      <c r="I10" s="49"/>
      <c r="J10" s="83"/>
      <c r="K10" s="49"/>
      <c r="L10" s="123" t="s">
        <v>38</v>
      </c>
      <c r="M10" s="118" t="s">
        <v>38</v>
      </c>
      <c r="N10" s="119" t="s">
        <v>38</v>
      </c>
      <c r="O10" s="49"/>
      <c r="P10" s="61"/>
    </row>
    <row r="11" spans="1:19" x14ac:dyDescent="0.2">
      <c r="A11" s="51">
        <v>1</v>
      </c>
      <c r="B11" s="52">
        <f>A11+1</f>
        <v>2</v>
      </c>
      <c r="C11" s="53">
        <f>B11+1</f>
        <v>3</v>
      </c>
      <c r="D11" s="54">
        <f>C11+1</f>
        <v>4</v>
      </c>
      <c r="E11" s="55">
        <f>D11+1</f>
        <v>5</v>
      </c>
      <c r="F11" s="56"/>
      <c r="G11" s="135">
        <f>E11+1</f>
        <v>6</v>
      </c>
      <c r="H11" s="54">
        <f>G11+1</f>
        <v>7</v>
      </c>
      <c r="I11" s="51">
        <f t="shared" ref="I11:P11" si="0">H11+1</f>
        <v>8</v>
      </c>
      <c r="J11" s="54">
        <f t="shared" si="0"/>
        <v>9</v>
      </c>
      <c r="K11" s="51">
        <f t="shared" si="0"/>
        <v>10</v>
      </c>
      <c r="L11" s="52">
        <f>K11+1</f>
        <v>11</v>
      </c>
      <c r="M11" s="53">
        <f>L11+1</f>
        <v>12</v>
      </c>
      <c r="N11" s="54">
        <f>M11+1</f>
        <v>13</v>
      </c>
      <c r="O11" s="54">
        <f>N11+1</f>
        <v>14</v>
      </c>
      <c r="P11" s="54">
        <f t="shared" si="0"/>
        <v>15</v>
      </c>
    </row>
    <row r="12" spans="1:19" ht="13.5" customHeight="1" x14ac:dyDescent="0.2">
      <c r="A12" s="153">
        <v>1</v>
      </c>
      <c r="B12" s="154">
        <v>43132</v>
      </c>
      <c r="C12" s="155">
        <v>0.35416666666666669</v>
      </c>
      <c r="D12" s="156">
        <v>0.97916666666666663</v>
      </c>
      <c r="E12" s="157" t="s">
        <v>51</v>
      </c>
      <c r="F12" s="158"/>
      <c r="G12" s="159">
        <v>12345</v>
      </c>
      <c r="H12" s="157" t="s">
        <v>54</v>
      </c>
      <c r="I12" s="160">
        <v>440</v>
      </c>
      <c r="J12" s="161"/>
      <c r="K12" s="162"/>
      <c r="L12" s="163"/>
      <c r="M12" s="164"/>
      <c r="N12" s="165"/>
      <c r="O12" s="166">
        <v>65</v>
      </c>
      <c r="P12" s="167">
        <v>12.5</v>
      </c>
    </row>
    <row r="13" spans="1:19" ht="13.5" customHeight="1" x14ac:dyDescent="0.2">
      <c r="A13" s="153">
        <v>2</v>
      </c>
      <c r="B13" s="154">
        <v>43134</v>
      </c>
      <c r="C13" s="155">
        <v>0.91666666666666663</v>
      </c>
      <c r="D13" s="156">
        <v>0</v>
      </c>
      <c r="E13" s="157" t="s">
        <v>52</v>
      </c>
      <c r="F13" s="158"/>
      <c r="G13" s="159"/>
      <c r="H13" s="157" t="s">
        <v>53</v>
      </c>
      <c r="I13" s="160">
        <v>5</v>
      </c>
      <c r="J13" s="161" t="s">
        <v>20</v>
      </c>
      <c r="K13" s="162"/>
      <c r="L13" s="168"/>
      <c r="M13" s="169"/>
      <c r="N13" s="161"/>
      <c r="O13" s="170"/>
      <c r="P13" s="171">
        <v>25</v>
      </c>
    </row>
    <row r="14" spans="1:19" ht="13.5" customHeight="1" x14ac:dyDescent="0.2">
      <c r="A14" s="153"/>
      <c r="B14" s="154">
        <v>43135</v>
      </c>
      <c r="C14" s="155">
        <v>0</v>
      </c>
      <c r="D14" s="156">
        <v>0</v>
      </c>
      <c r="E14" s="157"/>
      <c r="F14" s="158"/>
      <c r="G14" s="159"/>
      <c r="H14" s="157" t="s">
        <v>56</v>
      </c>
      <c r="I14" s="160">
        <v>0</v>
      </c>
      <c r="J14" s="161" t="s">
        <v>20</v>
      </c>
      <c r="K14" s="162"/>
      <c r="L14" s="168" t="s">
        <v>20</v>
      </c>
      <c r="M14" s="169" t="s">
        <v>20</v>
      </c>
      <c r="N14" s="161"/>
      <c r="O14" s="170"/>
      <c r="P14" s="172">
        <v>45</v>
      </c>
    </row>
    <row r="15" spans="1:19" ht="13.5" customHeight="1" x14ac:dyDescent="0.2">
      <c r="A15" s="153"/>
      <c r="B15" s="154">
        <v>43136</v>
      </c>
      <c r="C15" s="155">
        <v>0</v>
      </c>
      <c r="D15" s="156">
        <v>0.3125</v>
      </c>
      <c r="E15" s="157"/>
      <c r="F15" s="158"/>
      <c r="G15" s="159"/>
      <c r="H15" s="157" t="s">
        <v>55</v>
      </c>
      <c r="I15" s="160">
        <v>5</v>
      </c>
      <c r="J15" s="161" t="s">
        <v>20</v>
      </c>
      <c r="K15" s="162">
        <v>240</v>
      </c>
      <c r="L15" s="168" t="s">
        <v>20</v>
      </c>
      <c r="M15" s="169"/>
      <c r="N15" s="161"/>
      <c r="O15" s="170"/>
      <c r="P15" s="172">
        <v>150</v>
      </c>
    </row>
    <row r="16" spans="1:19" ht="13.5" customHeight="1" x14ac:dyDescent="0.2">
      <c r="A16" s="153"/>
      <c r="B16" s="154"/>
      <c r="C16" s="155"/>
      <c r="D16" s="156"/>
      <c r="E16" s="157"/>
      <c r="F16" s="158"/>
      <c r="G16" s="159"/>
      <c r="H16" s="173"/>
      <c r="I16" s="160"/>
      <c r="J16" s="161"/>
      <c r="K16" s="162"/>
      <c r="L16" s="168"/>
      <c r="M16" s="169"/>
      <c r="N16" s="161"/>
      <c r="O16" s="170"/>
      <c r="P16" s="172"/>
    </row>
    <row r="17" spans="1:16" ht="13.5" customHeight="1" x14ac:dyDescent="0.2">
      <c r="A17" s="153">
        <v>3</v>
      </c>
      <c r="B17" s="154">
        <v>43148</v>
      </c>
      <c r="C17" s="155">
        <v>0.83333333333333337</v>
      </c>
      <c r="D17" s="156">
        <v>0.20833333333333334</v>
      </c>
      <c r="E17" s="157" t="s">
        <v>72</v>
      </c>
      <c r="F17" s="158"/>
      <c r="G17" s="159"/>
      <c r="H17" s="173" t="s">
        <v>71</v>
      </c>
      <c r="I17" s="160">
        <v>82</v>
      </c>
      <c r="J17" s="161"/>
      <c r="K17" s="162"/>
      <c r="L17" s="168"/>
      <c r="M17" s="169"/>
      <c r="N17" s="161"/>
      <c r="O17" s="170"/>
      <c r="P17" s="172">
        <v>8.4</v>
      </c>
    </row>
    <row r="18" spans="1:16" ht="13.5" customHeight="1" x14ac:dyDescent="0.2">
      <c r="A18" s="153"/>
      <c r="B18" s="154"/>
      <c r="C18" s="155"/>
      <c r="D18" s="156"/>
      <c r="E18" s="157"/>
      <c r="F18" s="158"/>
      <c r="G18" s="159"/>
      <c r="H18" s="173"/>
      <c r="I18" s="160"/>
      <c r="J18" s="161"/>
      <c r="K18" s="162"/>
      <c r="L18" s="168"/>
      <c r="M18" s="169"/>
      <c r="N18" s="161"/>
      <c r="O18" s="170"/>
      <c r="P18" s="172"/>
    </row>
    <row r="19" spans="1:16" ht="13.5" customHeight="1" x14ac:dyDescent="0.2">
      <c r="A19" s="153">
        <v>4</v>
      </c>
      <c r="B19" s="154">
        <v>43149</v>
      </c>
      <c r="C19" s="155">
        <v>0.375</v>
      </c>
      <c r="D19" s="156">
        <v>0.70833333333333337</v>
      </c>
      <c r="E19" s="157" t="s">
        <v>73</v>
      </c>
      <c r="F19" s="158"/>
      <c r="G19" s="159"/>
      <c r="H19" s="173" t="s">
        <v>54</v>
      </c>
      <c r="I19" s="160">
        <v>440</v>
      </c>
      <c r="J19" s="161" t="s">
        <v>20</v>
      </c>
      <c r="K19" s="162"/>
      <c r="L19" s="168"/>
      <c r="M19" s="169"/>
      <c r="N19" s="161"/>
      <c r="O19" s="170"/>
      <c r="P19" s="172"/>
    </row>
    <row r="20" spans="1:16" ht="13.5" customHeight="1" x14ac:dyDescent="0.2">
      <c r="A20" s="153"/>
      <c r="B20" s="154"/>
      <c r="C20" s="155"/>
      <c r="D20" s="156"/>
      <c r="E20" s="157"/>
      <c r="F20" s="158"/>
      <c r="G20" s="159"/>
      <c r="H20" s="173"/>
      <c r="I20" s="160"/>
      <c r="J20" s="161"/>
      <c r="K20" s="162"/>
      <c r="L20" s="168"/>
      <c r="M20" s="169"/>
      <c r="N20" s="161"/>
      <c r="O20" s="170"/>
      <c r="P20" s="172"/>
    </row>
    <row r="21" spans="1:16" ht="13.5" customHeight="1" x14ac:dyDescent="0.2">
      <c r="A21" s="153"/>
      <c r="B21" s="154"/>
      <c r="C21" s="155"/>
      <c r="D21" s="156"/>
      <c r="E21" s="157"/>
      <c r="F21" s="158"/>
      <c r="G21" s="159"/>
      <c r="H21" s="173"/>
      <c r="I21" s="160"/>
      <c r="J21" s="161"/>
      <c r="K21" s="162"/>
      <c r="L21" s="168"/>
      <c r="M21" s="169"/>
      <c r="N21" s="161"/>
      <c r="O21" s="170"/>
      <c r="P21" s="172"/>
    </row>
    <row r="22" spans="1:16" ht="13.5" customHeight="1" x14ac:dyDescent="0.2">
      <c r="A22" s="153"/>
      <c r="B22" s="154"/>
      <c r="C22" s="155"/>
      <c r="D22" s="156"/>
      <c r="E22" s="157"/>
      <c r="F22" s="158"/>
      <c r="G22" s="159"/>
      <c r="H22" s="173"/>
      <c r="I22" s="160"/>
      <c r="J22" s="161"/>
      <c r="K22" s="162"/>
      <c r="L22" s="168"/>
      <c r="M22" s="169"/>
      <c r="N22" s="161"/>
      <c r="O22" s="170"/>
      <c r="P22" s="172"/>
    </row>
    <row r="23" spans="1:16" ht="13.5" customHeight="1" x14ac:dyDescent="0.2">
      <c r="A23" s="153"/>
      <c r="B23" s="154"/>
      <c r="C23" s="155"/>
      <c r="D23" s="156"/>
      <c r="E23" s="157"/>
      <c r="F23" s="158"/>
      <c r="G23" s="159"/>
      <c r="H23" s="173"/>
      <c r="I23" s="160"/>
      <c r="J23" s="161"/>
      <c r="K23" s="162"/>
      <c r="L23" s="168"/>
      <c r="M23" s="169"/>
      <c r="N23" s="161"/>
      <c r="O23" s="170"/>
      <c r="P23" s="172"/>
    </row>
    <row r="24" spans="1:16" ht="13.5" customHeight="1" x14ac:dyDescent="0.2">
      <c r="A24" s="153"/>
      <c r="B24" s="154"/>
      <c r="C24" s="155"/>
      <c r="D24" s="156"/>
      <c r="E24" s="157"/>
      <c r="F24" s="158"/>
      <c r="G24" s="159"/>
      <c r="H24" s="173"/>
      <c r="I24" s="160"/>
      <c r="J24" s="161"/>
      <c r="K24" s="162"/>
      <c r="L24" s="168"/>
      <c r="M24" s="169"/>
      <c r="N24" s="161"/>
      <c r="O24" s="170"/>
      <c r="P24" s="172"/>
    </row>
    <row r="25" spans="1:16" ht="13.5" customHeight="1" x14ac:dyDescent="0.2">
      <c r="A25" s="153"/>
      <c r="B25" s="154"/>
      <c r="C25" s="155"/>
      <c r="D25" s="156"/>
      <c r="E25" s="157"/>
      <c r="F25" s="158"/>
      <c r="G25" s="159"/>
      <c r="H25" s="173"/>
      <c r="I25" s="160"/>
      <c r="J25" s="161"/>
      <c r="K25" s="162"/>
      <c r="L25" s="168"/>
      <c r="M25" s="169"/>
      <c r="N25" s="161"/>
      <c r="O25" s="170"/>
      <c r="P25" s="172"/>
    </row>
    <row r="26" spans="1:16" ht="13.5" customHeight="1" x14ac:dyDescent="0.2">
      <c r="A26" s="153"/>
      <c r="B26" s="154"/>
      <c r="C26" s="155"/>
      <c r="D26" s="156"/>
      <c r="E26" s="157"/>
      <c r="F26" s="158"/>
      <c r="G26" s="159"/>
      <c r="H26" s="173"/>
      <c r="I26" s="160"/>
      <c r="J26" s="161"/>
      <c r="K26" s="162"/>
      <c r="L26" s="168"/>
      <c r="M26" s="169"/>
      <c r="N26" s="161"/>
      <c r="O26" s="170"/>
      <c r="P26" s="172"/>
    </row>
    <row r="27" spans="1:16" ht="13.5" customHeight="1" x14ac:dyDescent="0.2">
      <c r="A27" s="153"/>
      <c r="B27" s="154"/>
      <c r="C27" s="155"/>
      <c r="D27" s="156"/>
      <c r="E27" s="157"/>
      <c r="F27" s="158"/>
      <c r="G27" s="159"/>
      <c r="H27" s="173"/>
      <c r="I27" s="160"/>
      <c r="J27" s="161"/>
      <c r="K27" s="162"/>
      <c r="L27" s="168"/>
      <c r="M27" s="169"/>
      <c r="N27" s="161"/>
      <c r="O27" s="170"/>
      <c r="P27" s="172"/>
    </row>
    <row r="28" spans="1:16" ht="13.5" customHeight="1" x14ac:dyDescent="0.2">
      <c r="A28" s="153"/>
      <c r="B28" s="154"/>
      <c r="C28" s="155"/>
      <c r="D28" s="156"/>
      <c r="E28" s="157"/>
      <c r="F28" s="158"/>
      <c r="G28" s="159"/>
      <c r="H28" s="173"/>
      <c r="I28" s="160"/>
      <c r="J28" s="161"/>
      <c r="K28" s="162"/>
      <c r="L28" s="168"/>
      <c r="M28" s="169"/>
      <c r="N28" s="161"/>
      <c r="O28" s="170"/>
      <c r="P28" s="172"/>
    </row>
    <row r="29" spans="1:16" ht="13.5" customHeight="1" x14ac:dyDescent="0.2">
      <c r="A29" s="153"/>
      <c r="B29" s="154"/>
      <c r="C29" s="155"/>
      <c r="D29" s="156"/>
      <c r="E29" s="157"/>
      <c r="F29" s="158"/>
      <c r="G29" s="159"/>
      <c r="H29" s="173"/>
      <c r="I29" s="160"/>
      <c r="J29" s="161"/>
      <c r="K29" s="162"/>
      <c r="L29" s="168"/>
      <c r="M29" s="169"/>
      <c r="N29" s="161"/>
      <c r="O29" s="170"/>
      <c r="P29" s="172"/>
    </row>
    <row r="30" spans="1:16" ht="13.5" customHeight="1" x14ac:dyDescent="0.2">
      <c r="A30" s="153"/>
      <c r="B30" s="154"/>
      <c r="C30" s="155"/>
      <c r="D30" s="156"/>
      <c r="E30" s="174"/>
      <c r="F30" s="175"/>
      <c r="G30" s="159"/>
      <c r="H30" s="176"/>
      <c r="I30" s="160"/>
      <c r="J30" s="177"/>
      <c r="K30" s="178"/>
      <c r="L30" s="168"/>
      <c r="M30" s="169"/>
      <c r="N30" s="161"/>
      <c r="O30" s="179"/>
      <c r="P30" s="180"/>
    </row>
    <row r="31" spans="1:16" ht="13.5" customHeight="1" x14ac:dyDescent="0.2">
      <c r="A31" s="153"/>
      <c r="B31" s="154"/>
      <c r="C31" s="155"/>
      <c r="D31" s="156"/>
      <c r="E31" s="174"/>
      <c r="F31" s="175"/>
      <c r="G31" s="159"/>
      <c r="H31" s="176"/>
      <c r="I31" s="160"/>
      <c r="J31" s="177"/>
      <c r="K31" s="178"/>
      <c r="L31" s="168"/>
      <c r="M31" s="169"/>
      <c r="N31" s="161"/>
      <c r="O31" s="179"/>
      <c r="P31" s="180"/>
    </row>
    <row r="32" spans="1:16" ht="13.5" customHeight="1" x14ac:dyDescent="0.2">
      <c r="A32" s="153"/>
      <c r="B32" s="154"/>
      <c r="C32" s="155"/>
      <c r="D32" s="156"/>
      <c r="E32" s="174"/>
      <c r="F32" s="175"/>
      <c r="G32" s="159"/>
      <c r="H32" s="176"/>
      <c r="I32" s="160"/>
      <c r="J32" s="177"/>
      <c r="K32" s="178"/>
      <c r="L32" s="168"/>
      <c r="M32" s="169"/>
      <c r="N32" s="161"/>
      <c r="O32" s="179"/>
      <c r="P32" s="180"/>
    </row>
    <row r="33" spans="1:19" ht="13.5" customHeight="1" x14ac:dyDescent="0.2">
      <c r="A33" s="153"/>
      <c r="B33" s="154"/>
      <c r="C33" s="155"/>
      <c r="D33" s="156"/>
      <c r="E33" s="174"/>
      <c r="F33" s="175"/>
      <c r="G33" s="159"/>
      <c r="H33" s="176"/>
      <c r="I33" s="160"/>
      <c r="J33" s="177"/>
      <c r="K33" s="178"/>
      <c r="L33" s="168"/>
      <c r="M33" s="169"/>
      <c r="N33" s="161"/>
      <c r="O33" s="179"/>
      <c r="P33" s="180"/>
    </row>
    <row r="34" spans="1:19" ht="13.5" customHeight="1" x14ac:dyDescent="0.2">
      <c r="A34" s="153"/>
      <c r="B34" s="154"/>
      <c r="C34" s="155"/>
      <c r="D34" s="156"/>
      <c r="E34" s="174"/>
      <c r="F34" s="175"/>
      <c r="G34" s="159"/>
      <c r="H34" s="176"/>
      <c r="I34" s="160"/>
      <c r="J34" s="177"/>
      <c r="K34" s="178"/>
      <c r="L34" s="168"/>
      <c r="M34" s="169"/>
      <c r="N34" s="161"/>
      <c r="O34" s="179"/>
      <c r="P34" s="180"/>
    </row>
    <row r="35" spans="1:19" ht="13.5" customHeight="1" x14ac:dyDescent="0.2">
      <c r="A35" s="153"/>
      <c r="B35" s="154"/>
      <c r="C35" s="155"/>
      <c r="D35" s="156"/>
      <c r="E35" s="174"/>
      <c r="F35" s="175"/>
      <c r="G35" s="159"/>
      <c r="H35" s="176"/>
      <c r="I35" s="160"/>
      <c r="J35" s="177"/>
      <c r="K35" s="178"/>
      <c r="L35" s="168"/>
      <c r="M35" s="169"/>
      <c r="N35" s="161"/>
      <c r="O35" s="179"/>
      <c r="P35" s="180"/>
    </row>
    <row r="36" spans="1:19" ht="13.5" customHeight="1" x14ac:dyDescent="0.2">
      <c r="A36" s="153"/>
      <c r="B36" s="154"/>
      <c r="C36" s="155"/>
      <c r="D36" s="156"/>
      <c r="E36" s="174"/>
      <c r="F36" s="175"/>
      <c r="G36" s="159"/>
      <c r="H36" s="176"/>
      <c r="I36" s="160"/>
      <c r="J36" s="177"/>
      <c r="K36" s="178"/>
      <c r="L36" s="168"/>
      <c r="M36" s="169"/>
      <c r="N36" s="161"/>
      <c r="O36" s="179"/>
      <c r="P36" s="180"/>
    </row>
    <row r="37" spans="1:19" ht="13.5" customHeight="1" x14ac:dyDescent="0.2">
      <c r="A37" s="153"/>
      <c r="B37" s="154"/>
      <c r="C37" s="155"/>
      <c r="D37" s="156"/>
      <c r="E37" s="174"/>
      <c r="F37" s="175"/>
      <c r="G37" s="159"/>
      <c r="H37" s="176"/>
      <c r="I37" s="160"/>
      <c r="J37" s="177"/>
      <c r="K37" s="178"/>
      <c r="L37" s="168"/>
      <c r="M37" s="169"/>
      <c r="N37" s="161"/>
      <c r="O37" s="179"/>
      <c r="P37" s="180"/>
    </row>
    <row r="38" spans="1:19" ht="13.5" customHeight="1" x14ac:dyDescent="0.2">
      <c r="A38" s="153"/>
      <c r="B38" s="154"/>
      <c r="C38" s="155"/>
      <c r="D38" s="156"/>
      <c r="E38" s="174"/>
      <c r="F38" s="175"/>
      <c r="G38" s="159"/>
      <c r="H38" s="176"/>
      <c r="I38" s="160"/>
      <c r="J38" s="177"/>
      <c r="K38" s="178"/>
      <c r="L38" s="168"/>
      <c r="M38" s="169"/>
      <c r="N38" s="161"/>
      <c r="O38" s="179"/>
      <c r="P38" s="180"/>
    </row>
    <row r="39" spans="1:19" ht="13.5" customHeight="1" x14ac:dyDescent="0.2">
      <c r="A39" s="153"/>
      <c r="B39" s="154"/>
      <c r="C39" s="155"/>
      <c r="D39" s="156"/>
      <c r="E39" s="174"/>
      <c r="F39" s="175"/>
      <c r="G39" s="159"/>
      <c r="H39" s="176"/>
      <c r="I39" s="160"/>
      <c r="J39" s="177"/>
      <c r="K39" s="178"/>
      <c r="L39" s="168"/>
      <c r="M39" s="169"/>
      <c r="N39" s="161"/>
      <c r="O39" s="179"/>
      <c r="P39" s="180"/>
    </row>
    <row r="40" spans="1:19" ht="13.5" customHeight="1" x14ac:dyDescent="0.2">
      <c r="A40" s="153"/>
      <c r="B40" s="154"/>
      <c r="C40" s="155"/>
      <c r="D40" s="156"/>
      <c r="E40" s="174"/>
      <c r="F40" s="175"/>
      <c r="G40" s="159"/>
      <c r="H40" s="176"/>
      <c r="I40" s="160"/>
      <c r="J40" s="177"/>
      <c r="K40" s="178"/>
      <c r="L40" s="168"/>
      <c r="M40" s="169"/>
      <c r="N40" s="161"/>
      <c r="O40" s="179"/>
      <c r="P40" s="180"/>
    </row>
    <row r="41" spans="1:19" ht="13.5" customHeight="1" x14ac:dyDescent="0.2">
      <c r="A41" s="153"/>
      <c r="B41" s="154"/>
      <c r="C41" s="155"/>
      <c r="D41" s="156"/>
      <c r="E41" s="174"/>
      <c r="F41" s="175"/>
      <c r="G41" s="159"/>
      <c r="H41" s="176"/>
      <c r="I41" s="160"/>
      <c r="J41" s="177"/>
      <c r="K41" s="178"/>
      <c r="L41" s="168"/>
      <c r="M41" s="169"/>
      <c r="N41" s="161"/>
      <c r="O41" s="179"/>
      <c r="P41" s="180"/>
    </row>
    <row r="42" spans="1:19" ht="12.6" customHeight="1" x14ac:dyDescent="0.2">
      <c r="A42" s="181"/>
      <c r="B42" s="182"/>
      <c r="C42" s="183"/>
      <c r="D42" s="184"/>
      <c r="E42" s="185"/>
      <c r="F42" s="186"/>
      <c r="G42" s="159"/>
      <c r="H42" s="187"/>
      <c r="I42" s="160"/>
      <c r="J42" s="188"/>
      <c r="K42" s="189"/>
      <c r="L42" s="190"/>
      <c r="M42" s="191"/>
      <c r="N42" s="188"/>
      <c r="O42" s="192"/>
      <c r="P42" s="193"/>
    </row>
    <row r="43" spans="1:19" ht="12.6" customHeight="1" x14ac:dyDescent="0.2">
      <c r="A43" s="102"/>
      <c r="B43" s="65"/>
      <c r="C43" s="65"/>
      <c r="D43" s="65"/>
      <c r="E43" s="65"/>
      <c r="F43" s="65"/>
      <c r="G43" s="136"/>
      <c r="H43" s="65"/>
      <c r="I43" s="65"/>
      <c r="J43" s="65"/>
      <c r="K43" s="65"/>
      <c r="L43" s="65"/>
      <c r="M43" s="65"/>
      <c r="N43" s="65"/>
      <c r="O43" s="65"/>
      <c r="P43" s="65"/>
    </row>
    <row r="44" spans="1:19" ht="13.5" customHeight="1" x14ac:dyDescent="0.2">
      <c r="A44" s="59" t="s">
        <v>39</v>
      </c>
      <c r="B44" s="57"/>
      <c r="C44" s="58"/>
      <c r="D44" s="58"/>
      <c r="E44" s="58"/>
      <c r="F44" s="58"/>
      <c r="G44" s="137"/>
      <c r="H44" s="59" t="s">
        <v>28</v>
      </c>
      <c r="I44" s="59"/>
      <c r="J44" s="58"/>
      <c r="K44" s="59" t="s">
        <v>34</v>
      </c>
      <c r="O44" s="90"/>
      <c r="P44" s="59"/>
      <c r="Q44" s="58"/>
      <c r="R44" s="58"/>
      <c r="S44" s="58"/>
    </row>
    <row r="45" spans="1:19" ht="13.5" customHeight="1" x14ac:dyDescent="0.2">
      <c r="A45" s="59"/>
      <c r="B45" s="57"/>
      <c r="C45" s="58"/>
      <c r="D45" s="58"/>
      <c r="E45" s="58"/>
      <c r="F45" s="58"/>
      <c r="G45" s="137"/>
      <c r="H45" s="80"/>
      <c r="I45" s="59"/>
      <c r="J45" s="58"/>
      <c r="K45" s="80"/>
      <c r="O45" s="58"/>
      <c r="P45" s="59"/>
      <c r="Q45" s="58"/>
      <c r="R45" s="58"/>
      <c r="S45" s="58"/>
    </row>
    <row r="46" spans="1:19" ht="13.5" customHeight="1" x14ac:dyDescent="0.2">
      <c r="A46" s="148" t="s">
        <v>4</v>
      </c>
      <c r="B46" s="57"/>
      <c r="C46" s="57"/>
      <c r="D46" s="151"/>
      <c r="G46" s="138"/>
      <c r="H46" s="148" t="s">
        <v>4</v>
      </c>
      <c r="I46" s="57"/>
      <c r="J46" s="57"/>
      <c r="K46" s="148" t="s">
        <v>4</v>
      </c>
      <c r="L46" s="149"/>
      <c r="M46" s="149"/>
      <c r="N46" s="149"/>
      <c r="O46" s="57"/>
      <c r="P46" s="57"/>
      <c r="Q46" s="57"/>
      <c r="R46" s="58"/>
      <c r="S46" s="58"/>
    </row>
    <row r="47" spans="1:19" ht="13.5" customHeight="1" x14ac:dyDescent="0.2">
      <c r="A47" s="148"/>
      <c r="B47" s="57"/>
      <c r="C47" s="57"/>
      <c r="D47" s="151"/>
      <c r="G47" s="138"/>
      <c r="H47" s="148"/>
      <c r="I47" s="57"/>
      <c r="J47" s="57"/>
      <c r="K47" s="148"/>
      <c r="L47" s="149"/>
      <c r="M47" s="149"/>
      <c r="N47" s="149"/>
      <c r="O47" s="57"/>
      <c r="P47" s="57"/>
      <c r="Q47" s="57"/>
      <c r="R47" s="58"/>
      <c r="S47" s="58"/>
    </row>
    <row r="48" spans="1:19" ht="13.5" customHeight="1" x14ac:dyDescent="0.2">
      <c r="A48" s="57"/>
      <c r="B48" s="57"/>
      <c r="C48" s="57"/>
      <c r="D48" s="57"/>
      <c r="G48" s="13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8"/>
    </row>
    <row r="49" spans="1:19" ht="13.5" customHeight="1" x14ac:dyDescent="0.2">
      <c r="A49" s="148"/>
      <c r="B49" s="57"/>
      <c r="C49" s="57"/>
      <c r="G49" s="137"/>
      <c r="H49" s="148"/>
      <c r="K49" s="148"/>
      <c r="P49" s="57"/>
      <c r="Q49" s="57"/>
      <c r="R49" s="58"/>
      <c r="S49" s="58"/>
    </row>
    <row r="50" spans="1:19" ht="13.5" customHeight="1" x14ac:dyDescent="0.2">
      <c r="A50" s="148"/>
      <c r="B50" s="57"/>
      <c r="C50" s="57"/>
      <c r="G50" s="137"/>
      <c r="H50" s="148"/>
      <c r="K50" s="148"/>
      <c r="P50" s="57"/>
      <c r="Q50" s="57"/>
      <c r="R50" s="58"/>
      <c r="S50" s="58"/>
    </row>
    <row r="51" spans="1:19" ht="13.5" customHeight="1" x14ac:dyDescent="0.2">
      <c r="A51" s="148" t="s">
        <v>62</v>
      </c>
      <c r="B51" s="57"/>
      <c r="C51" s="57"/>
      <c r="G51" s="137"/>
      <c r="H51" s="148" t="s">
        <v>62</v>
      </c>
      <c r="K51" s="148" t="s">
        <v>62</v>
      </c>
      <c r="P51" s="57"/>
      <c r="Q51" s="57"/>
      <c r="R51" s="58"/>
      <c r="S51" s="58"/>
    </row>
  </sheetData>
  <sheetProtection algorithmName="SHA-512" hashValue="cmKyP8DKzjuZUTgzinhxXb9cgBEJ5VJEqypv8muRLis3GoiO3kw+H2HnQ4hwmDVtHnoTtAKGjzXbmXXCoLDvxw==" saltValue="644jOLMJVTngYm+vry0mMw==" spinCount="100000" sheet="1" objects="1" scenarios="1"/>
  <mergeCells count="4">
    <mergeCell ref="E9:F9"/>
    <mergeCell ref="E8:F8"/>
    <mergeCell ref="L8:N8"/>
    <mergeCell ref="F4:G4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4" orientation="landscape" r:id="rId1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Zeros="0" zoomScale="125" workbookViewId="0">
      <pane ySplit="9" topLeftCell="A10" activePane="bottomLeft" state="frozenSplit"/>
      <selection pane="bottomLeft" activeCell="C1" sqref="C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2" t="s">
        <v>87</v>
      </c>
      <c r="B1" s="2"/>
    </row>
    <row r="2" spans="1:15" ht="6" customHeight="1" x14ac:dyDescent="0.2"/>
    <row r="3" spans="1:15" x14ac:dyDescent="0.2">
      <c r="A3" s="3" t="s">
        <v>7</v>
      </c>
      <c r="C3" s="4">
        <f>Erfassung!$B$12</f>
        <v>43132</v>
      </c>
      <c r="D3" s="5"/>
      <c r="F3" s="6"/>
      <c r="G3" s="7"/>
      <c r="H3" s="7"/>
    </row>
    <row r="4" spans="1:15" s="86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  <c r="O4" s="3"/>
    </row>
    <row r="5" spans="1:15" s="86" customFormat="1" x14ac:dyDescent="0.2">
      <c r="A5" s="3" t="s">
        <v>8</v>
      </c>
      <c r="B5" s="3"/>
      <c r="C5" s="8" t="str">
        <f>Erfassung!$C$6&amp;" "&amp;Erfassung!$C$4</f>
        <v>Peter Mustermann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  <c r="O5" s="3"/>
    </row>
    <row r="6" spans="1:15" s="86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87" customFormat="1" ht="45.75" customHeight="1" x14ac:dyDescent="0.2">
      <c r="A7" s="31" t="s">
        <v>9</v>
      </c>
      <c r="B7" s="110" t="s">
        <v>18</v>
      </c>
      <c r="C7" s="112" t="s">
        <v>45</v>
      </c>
      <c r="D7" s="34" t="s">
        <v>3</v>
      </c>
      <c r="E7" s="33"/>
      <c r="F7" s="30"/>
      <c r="G7" s="207" t="s">
        <v>57</v>
      </c>
      <c r="H7" s="208"/>
      <c r="I7" s="32" t="s">
        <v>29</v>
      </c>
      <c r="J7" s="124" t="s">
        <v>65</v>
      </c>
      <c r="K7" s="125" t="s">
        <v>66</v>
      </c>
      <c r="L7" s="125" t="s">
        <v>67</v>
      </c>
      <c r="M7" s="126" t="s">
        <v>68</v>
      </c>
      <c r="N7" s="68" t="s">
        <v>23</v>
      </c>
      <c r="O7" s="68" t="s">
        <v>77</v>
      </c>
    </row>
    <row r="8" spans="1:15" s="87" customFormat="1" ht="8.25" customHeight="1" x14ac:dyDescent="0.2">
      <c r="A8" s="27"/>
      <c r="B8" s="111"/>
      <c r="C8" s="109"/>
      <c r="D8" s="25"/>
      <c r="E8" s="26"/>
      <c r="F8" s="26"/>
      <c r="G8" s="27"/>
      <c r="H8" s="28"/>
      <c r="I8" s="10"/>
      <c r="J8" s="60"/>
      <c r="K8" s="29"/>
      <c r="L8" s="66"/>
      <c r="M8" s="70"/>
      <c r="N8" s="84"/>
      <c r="O8" s="84"/>
    </row>
    <row r="9" spans="1:15" s="87" customFormat="1" ht="30" customHeight="1" x14ac:dyDescent="0.2">
      <c r="A9" s="114"/>
      <c r="B9" s="115"/>
      <c r="C9" s="113"/>
      <c r="D9" s="9" t="s">
        <v>12</v>
      </c>
      <c r="E9" s="36" t="s">
        <v>13</v>
      </c>
      <c r="F9" s="36" t="s">
        <v>50</v>
      </c>
      <c r="G9" s="12" t="s">
        <v>14</v>
      </c>
      <c r="H9" s="75" t="s">
        <v>19</v>
      </c>
      <c r="I9" s="76" t="s">
        <v>19</v>
      </c>
      <c r="J9" s="77" t="s">
        <v>19</v>
      </c>
      <c r="K9" s="78" t="s">
        <v>19</v>
      </c>
      <c r="L9" s="79" t="s">
        <v>19</v>
      </c>
      <c r="M9" s="79" t="s">
        <v>19</v>
      </c>
      <c r="N9" s="85"/>
      <c r="O9" s="85"/>
    </row>
    <row r="10" spans="1:15" s="86" customFormat="1" ht="12.6" customHeight="1" x14ac:dyDescent="0.2">
      <c r="A10" s="73">
        <f>'EGSZ Intern Abrechnung'!A10</f>
        <v>1</v>
      </c>
      <c r="B10" s="72">
        <f>'EGSZ Intern Abrechnung'!B10</f>
        <v>43132</v>
      </c>
      <c r="C10" s="13" t="str">
        <f>'EGSZ Intern Abrechnung'!C10</f>
        <v>Frankfurt-Düsseldorf-Frankfurt</v>
      </c>
      <c r="D10" s="17">
        <f>'EGSZ Intern Abrechnung'!D10</f>
        <v>0.35416666666666669</v>
      </c>
      <c r="E10" s="18">
        <f>'EGSZ Intern Abrechnung'!E10</f>
        <v>0.97916666666666663</v>
      </c>
      <c r="F10" s="19">
        <f>'EGSZ Intern Abrechnung'!F10</f>
        <v>15</v>
      </c>
      <c r="G10" s="20">
        <f>'EGSZ Intern Abrechnung'!G10</f>
        <v>440</v>
      </c>
      <c r="H10" s="64">
        <f>'EGSZ Intern Abrechnung'!H10</f>
        <v>132</v>
      </c>
      <c r="I10" s="21">
        <f>'EGSZ Intern Abrechnung'!I10</f>
        <v>12</v>
      </c>
      <c r="J10" s="62">
        <f>'EGSZ Intern Abrechnung'!J10</f>
        <v>0</v>
      </c>
      <c r="K10" s="22">
        <f>'EGSZ Intern Abrechnung'!K10</f>
        <v>65</v>
      </c>
      <c r="L10" s="67">
        <f>'EGSZ Intern Abrechnung'!L10</f>
        <v>12.5</v>
      </c>
      <c r="M10" s="67">
        <f>'EGSZ Intern Abrechnung'!M10</f>
        <v>221.5</v>
      </c>
      <c r="N10" s="128" t="str">
        <f>'EGSZ Intern Abrechnung'!N10</f>
        <v>Christian Gerow/EGSZ</v>
      </c>
      <c r="O10" s="140">
        <f>'EGSZ Intern Abrechnung'!O10</f>
        <v>12345</v>
      </c>
    </row>
    <row r="11" spans="1:15" s="86" customFormat="1" ht="12.6" customHeight="1" x14ac:dyDescent="0.2">
      <c r="A11" s="73">
        <f>'EGSZ Intern Abrechnung'!A11</f>
        <v>2</v>
      </c>
      <c r="B11" s="72">
        <f>'EGSZ Intern Abrechnung'!B11</f>
        <v>43134</v>
      </c>
      <c r="C11" s="13" t="str">
        <f>'EGSZ Intern Abrechnung'!C11</f>
        <v>Frankfurt-Hamburg</v>
      </c>
      <c r="D11" s="17">
        <f>'EGSZ Intern Abrechnung'!D11</f>
        <v>0.91666666666666663</v>
      </c>
      <c r="E11" s="18">
        <f>'EGSZ Intern Abrechnung'!E11</f>
        <v>0</v>
      </c>
      <c r="F11" s="19">
        <f>'EGSZ Intern Abrechnung'!F11</f>
        <v>2.0000000000000009</v>
      </c>
      <c r="G11" s="20">
        <f>'EGSZ Intern Abrechnung'!G11</f>
        <v>5</v>
      </c>
      <c r="H11" s="64">
        <f>'EGSZ Intern Abrechnung'!H11</f>
        <v>1.5</v>
      </c>
      <c r="I11" s="21">
        <f>'EGSZ Intern Abrechnung'!I11</f>
        <v>12</v>
      </c>
      <c r="J11" s="62">
        <f>'EGSZ Intern Abrechnung'!J11</f>
        <v>0</v>
      </c>
      <c r="K11" s="22">
        <f>'EGSZ Intern Abrechnung'!K11</f>
        <v>0</v>
      </c>
      <c r="L11" s="67">
        <f>'EGSZ Intern Abrechnung'!L11</f>
        <v>25</v>
      </c>
      <c r="M11" s="67">
        <f>'EGSZ Intern Abrechnung'!M11</f>
        <v>38.5</v>
      </c>
      <c r="N11" s="128" t="str">
        <f>'EGSZ Intern Abrechnung'!N11</f>
        <v>Ben Wang/Wang Industries</v>
      </c>
      <c r="O11" s="140">
        <f>'EGSZ Intern Abrechnung'!O11</f>
        <v>0</v>
      </c>
    </row>
    <row r="12" spans="1:15" s="86" customFormat="1" ht="12.6" customHeight="1" x14ac:dyDescent="0.2">
      <c r="A12" s="73">
        <f>'EGSZ Intern Abrechnung'!A12</f>
        <v>0</v>
      </c>
      <c r="B12" s="72">
        <f>'EGSZ Intern Abrechnung'!B12</f>
        <v>43135</v>
      </c>
      <c r="C12" s="13" t="str">
        <f>'EGSZ Intern Abrechnung'!C12</f>
        <v>Hamburg</v>
      </c>
      <c r="D12" s="17">
        <f>'EGSZ Intern Abrechnung'!D12</f>
        <v>0</v>
      </c>
      <c r="E12" s="18">
        <f>'EGSZ Intern Abrechnung'!E12</f>
        <v>0</v>
      </c>
      <c r="F12" s="19">
        <f>'EGSZ Intern Abrechnung'!F12</f>
        <v>24</v>
      </c>
      <c r="G12" s="20">
        <f>'EGSZ Intern Abrechnung'!G12</f>
        <v>0</v>
      </c>
      <c r="H12" s="64">
        <f>'EGSZ Intern Abrechnung'!H12</f>
        <v>0</v>
      </c>
      <c r="I12" s="21">
        <f>'EGSZ Intern Abrechnung'!I12</f>
        <v>9.5999999999999979</v>
      </c>
      <c r="J12" s="62">
        <f>'EGSZ Intern Abrechnung'!J12</f>
        <v>0</v>
      </c>
      <c r="K12" s="22">
        <f>'EGSZ Intern Abrechnung'!K12</f>
        <v>0</v>
      </c>
      <c r="L12" s="67">
        <f>'EGSZ Intern Abrechnung'!L12</f>
        <v>45</v>
      </c>
      <c r="M12" s="67">
        <f>'EGSZ Intern Abrechnung'!M12</f>
        <v>54.599999999999994</v>
      </c>
      <c r="N12" s="128">
        <f>'EGSZ Intern Abrechnung'!N12</f>
        <v>0</v>
      </c>
      <c r="O12" s="140">
        <f>'EGSZ Intern Abrechnung'!O12</f>
        <v>0</v>
      </c>
    </row>
    <row r="13" spans="1:15" s="86" customFormat="1" ht="12.6" customHeight="1" x14ac:dyDescent="0.2">
      <c r="A13" s="73">
        <f>'EGSZ Intern Abrechnung'!A13</f>
        <v>0</v>
      </c>
      <c r="B13" s="72">
        <f>'EGSZ Intern Abrechnung'!B13</f>
        <v>43136</v>
      </c>
      <c r="C13" s="13" t="str">
        <f>'EGSZ Intern Abrechnung'!C13</f>
        <v>Hamburg-Frankfurt</v>
      </c>
      <c r="D13" s="17">
        <f>'EGSZ Intern Abrechnung'!D13</f>
        <v>0</v>
      </c>
      <c r="E13" s="18">
        <f>'EGSZ Intern Abrechnung'!E13</f>
        <v>0.3125</v>
      </c>
      <c r="F13" s="19">
        <f>'EGSZ Intern Abrechnung'!F13</f>
        <v>7.5</v>
      </c>
      <c r="G13" s="20">
        <f>'EGSZ Intern Abrechnung'!G13</f>
        <v>5</v>
      </c>
      <c r="H13" s="64">
        <f>'EGSZ Intern Abrechnung'!H13</f>
        <v>1.5</v>
      </c>
      <c r="I13" s="21">
        <f>'EGSZ Intern Abrechnung'!I13</f>
        <v>7.1999999999999993</v>
      </c>
      <c r="J13" s="62">
        <f>'EGSZ Intern Abrechnung'!J13</f>
        <v>240</v>
      </c>
      <c r="K13" s="22">
        <f>'EGSZ Intern Abrechnung'!K13</f>
        <v>0</v>
      </c>
      <c r="L13" s="67">
        <f>'EGSZ Intern Abrechnung'!L13</f>
        <v>150</v>
      </c>
      <c r="M13" s="67">
        <f>'EGSZ Intern Abrechnung'!M13</f>
        <v>398.7</v>
      </c>
      <c r="N13" s="128">
        <f>'EGSZ Intern Abrechnung'!N13</f>
        <v>0</v>
      </c>
      <c r="O13" s="140">
        <f>'EGSZ Intern Abrechnung'!O13</f>
        <v>0</v>
      </c>
    </row>
    <row r="14" spans="1:15" s="86" customFormat="1" ht="12.6" customHeight="1" x14ac:dyDescent="0.2">
      <c r="A14" s="73">
        <f>'EGSZ Intern Abrechnung'!A14</f>
        <v>0</v>
      </c>
      <c r="B14" s="72">
        <f>'EGSZ Intern Abrechnung'!B14</f>
        <v>0</v>
      </c>
      <c r="C14" s="13">
        <f>'EGSZ Intern Abrechnung'!C14</f>
        <v>0</v>
      </c>
      <c r="D14" s="17">
        <f>'EGSZ Intern Abrechnung'!D14</f>
        <v>0</v>
      </c>
      <c r="E14" s="18">
        <f>'EGSZ Intern Abrechnung'!E14</f>
        <v>0</v>
      </c>
      <c r="F14" s="19">
        <f>'EGSZ Intern Abrechnung'!F14</f>
        <v>0</v>
      </c>
      <c r="G14" s="20">
        <f>'EGSZ Intern Abrechnung'!G14</f>
        <v>0</v>
      </c>
      <c r="H14" s="64">
        <f>'EGSZ Intern Abrechnung'!H14</f>
        <v>0</v>
      </c>
      <c r="I14" s="21">
        <f>'EGSZ Intern Abrechnung'!I14</f>
        <v>0</v>
      </c>
      <c r="J14" s="62">
        <f>'EGSZ Intern Abrechnung'!J14</f>
        <v>0</v>
      </c>
      <c r="K14" s="22">
        <f>'EGSZ Intern Abrechnung'!K14</f>
        <v>0</v>
      </c>
      <c r="L14" s="67">
        <f>'EGSZ Intern Abrechnung'!L14</f>
        <v>0</v>
      </c>
      <c r="M14" s="67">
        <f>'EGSZ Intern Abrechnung'!M14</f>
        <v>0</v>
      </c>
      <c r="N14" s="128">
        <f>'EGSZ Intern Abrechnung'!N14</f>
        <v>0</v>
      </c>
      <c r="O14" s="140">
        <f>'EGSZ Intern Abrechnung'!O14</f>
        <v>0</v>
      </c>
    </row>
    <row r="15" spans="1:15" s="86" customFormat="1" ht="12.6" customHeight="1" x14ac:dyDescent="0.2">
      <c r="A15" s="73">
        <f>'EGSZ Intern Abrechnung'!A15</f>
        <v>3</v>
      </c>
      <c r="B15" s="72">
        <f>'EGSZ Intern Abrechnung'!B15</f>
        <v>43148</v>
      </c>
      <c r="C15" s="13" t="str">
        <f>'EGSZ Intern Abrechnung'!C15</f>
        <v>Düsseldorf-Köln-Düsseldorf</v>
      </c>
      <c r="D15" s="17">
        <f>'EGSZ Intern Abrechnung'!D15</f>
        <v>0.83333333333333337</v>
      </c>
      <c r="E15" s="18">
        <f>'EGSZ Intern Abrechnung'!E15</f>
        <v>0.20833333333333334</v>
      </c>
      <c r="F15" s="19">
        <f>'EGSZ Intern Abrechnung'!F15</f>
        <v>9</v>
      </c>
      <c r="G15" s="20">
        <f>'EGSZ Intern Abrechnung'!G15</f>
        <v>82</v>
      </c>
      <c r="H15" s="64">
        <f>'EGSZ Intern Abrechnung'!H15</f>
        <v>24.599999999999998</v>
      </c>
      <c r="I15" s="21">
        <f>'EGSZ Intern Abrechnung'!I15</f>
        <v>12</v>
      </c>
      <c r="J15" s="62">
        <f>'EGSZ Intern Abrechnung'!J15</f>
        <v>0</v>
      </c>
      <c r="K15" s="22">
        <f>'EGSZ Intern Abrechnung'!K15</f>
        <v>0</v>
      </c>
      <c r="L15" s="67">
        <f>'EGSZ Intern Abrechnung'!L15</f>
        <v>8.4</v>
      </c>
      <c r="M15" s="67">
        <f>'EGSZ Intern Abrechnung'!M15</f>
        <v>44.999999999999993</v>
      </c>
      <c r="N15" s="128" t="str">
        <f>'EGSZ Intern Abrechnung'!N15</f>
        <v>Nachtdienst Eilig GmbH</v>
      </c>
      <c r="O15" s="140">
        <f>'EGSZ Intern Abrechnung'!O15</f>
        <v>0</v>
      </c>
    </row>
    <row r="16" spans="1:15" s="86" customFormat="1" ht="12.6" customHeight="1" x14ac:dyDescent="0.2">
      <c r="A16" s="73">
        <f>'EGSZ Intern Abrechnung'!A16</f>
        <v>0</v>
      </c>
      <c r="B16" s="72">
        <f>'EGSZ Intern Abrechnung'!B16</f>
        <v>0</v>
      </c>
      <c r="C16" s="13">
        <f>'EGSZ Intern Abrechnung'!C16</f>
        <v>0</v>
      </c>
      <c r="D16" s="17">
        <f>'EGSZ Intern Abrechnung'!D16</f>
        <v>0</v>
      </c>
      <c r="E16" s="18">
        <f>'EGSZ Intern Abrechnung'!E16</f>
        <v>0</v>
      </c>
      <c r="F16" s="19">
        <f>'EGSZ Intern Abrechnung'!F16</f>
        <v>0</v>
      </c>
      <c r="G16" s="20">
        <f>'EGSZ Intern Abrechnung'!G16</f>
        <v>0</v>
      </c>
      <c r="H16" s="64">
        <f>'EGSZ Intern Abrechnung'!H16</f>
        <v>0</v>
      </c>
      <c r="I16" s="21">
        <f>'EGSZ Intern Abrechnung'!I16</f>
        <v>0</v>
      </c>
      <c r="J16" s="62">
        <f>'EGSZ Intern Abrechnung'!J16</f>
        <v>0</v>
      </c>
      <c r="K16" s="22">
        <f>'EGSZ Intern Abrechnung'!K16</f>
        <v>0</v>
      </c>
      <c r="L16" s="67">
        <f>'EGSZ Intern Abrechnung'!L16</f>
        <v>0</v>
      </c>
      <c r="M16" s="67">
        <f>'EGSZ Intern Abrechnung'!M16</f>
        <v>0</v>
      </c>
      <c r="N16" s="128">
        <f>'EGSZ Intern Abrechnung'!N16</f>
        <v>0</v>
      </c>
      <c r="O16" s="140">
        <f>'EGSZ Intern Abrechnung'!O16</f>
        <v>0</v>
      </c>
    </row>
    <row r="17" spans="1:15" s="86" customFormat="1" ht="12.6" customHeight="1" x14ac:dyDescent="0.2">
      <c r="A17" s="73">
        <f>'EGSZ Intern Abrechnung'!A17</f>
        <v>4</v>
      </c>
      <c r="B17" s="72">
        <f>'EGSZ Intern Abrechnung'!B17</f>
        <v>43149</v>
      </c>
      <c r="C17" s="13" t="str">
        <f>'EGSZ Intern Abrechnung'!C17</f>
        <v>Frankfurt-Düsseldorf-Frankfurt</v>
      </c>
      <c r="D17" s="17">
        <f>'EGSZ Intern Abrechnung'!D17</f>
        <v>0.375</v>
      </c>
      <c r="E17" s="18">
        <f>'EGSZ Intern Abrechnung'!E17</f>
        <v>0.70833333333333337</v>
      </c>
      <c r="F17" s="19">
        <f>'EGSZ Intern Abrechnung'!F17</f>
        <v>8</v>
      </c>
      <c r="G17" s="20">
        <f>'EGSZ Intern Abrechnung'!G17</f>
        <v>440</v>
      </c>
      <c r="H17" s="64">
        <f>'EGSZ Intern Abrechnung'!H17</f>
        <v>132</v>
      </c>
      <c r="I17" s="21">
        <f>'EGSZ Intern Abrechnung'!I17</f>
        <v>0</v>
      </c>
      <c r="J17" s="62">
        <f>'EGSZ Intern Abrechnung'!J17</f>
        <v>0</v>
      </c>
      <c r="K17" s="22">
        <f>'EGSZ Intern Abrechnung'!K17</f>
        <v>0</v>
      </c>
      <c r="L17" s="67">
        <f>'EGSZ Intern Abrechnung'!L17</f>
        <v>0</v>
      </c>
      <c r="M17" s="67">
        <f>'EGSZ Intern Abrechnung'!M17</f>
        <v>132</v>
      </c>
      <c r="N17" s="128" t="str">
        <f>'EGSZ Intern Abrechnung'!N17</f>
        <v>Herr Schmitt, LSt-AP, Finanzamt D-Mitte</v>
      </c>
      <c r="O17" s="140">
        <f>'EGSZ Intern Abrechnung'!O17</f>
        <v>0</v>
      </c>
    </row>
    <row r="18" spans="1:15" s="86" customFormat="1" ht="12.6" customHeight="1" x14ac:dyDescent="0.2">
      <c r="A18" s="73">
        <f>'EGSZ Intern Abrechnung'!A18</f>
        <v>0</v>
      </c>
      <c r="B18" s="72">
        <f>'EGSZ Intern Abrechnung'!B18</f>
        <v>0</v>
      </c>
      <c r="C18" s="13">
        <f>'EGSZ Intern Abrechnung'!C18</f>
        <v>0</v>
      </c>
      <c r="D18" s="17">
        <f>'EGSZ Intern Abrechnung'!D18</f>
        <v>0</v>
      </c>
      <c r="E18" s="18">
        <f>'EGSZ Intern Abrechnung'!E18</f>
        <v>0</v>
      </c>
      <c r="F18" s="19">
        <f>'EGSZ Intern Abrechnung'!F18</f>
        <v>0</v>
      </c>
      <c r="G18" s="20">
        <f>'EGSZ Intern Abrechnung'!G18</f>
        <v>0</v>
      </c>
      <c r="H18" s="64">
        <f>'EGSZ Intern Abrechnung'!H18</f>
        <v>0</v>
      </c>
      <c r="I18" s="21">
        <f>'EGSZ Intern Abrechnung'!I18</f>
        <v>0</v>
      </c>
      <c r="J18" s="62">
        <f>'EGSZ Intern Abrechnung'!J18</f>
        <v>0</v>
      </c>
      <c r="K18" s="22">
        <f>'EGSZ Intern Abrechnung'!K18</f>
        <v>0</v>
      </c>
      <c r="L18" s="67">
        <f>'EGSZ Intern Abrechnung'!L18</f>
        <v>0</v>
      </c>
      <c r="M18" s="67">
        <f>'EGSZ Intern Abrechnung'!M18</f>
        <v>0</v>
      </c>
      <c r="N18" s="128">
        <f>'EGSZ Intern Abrechnung'!N18</f>
        <v>0</v>
      </c>
      <c r="O18" s="140">
        <f>'EGSZ Intern Abrechnung'!O18</f>
        <v>0</v>
      </c>
    </row>
    <row r="19" spans="1:15" s="86" customFormat="1" ht="12.6" customHeight="1" x14ac:dyDescent="0.2">
      <c r="A19" s="73">
        <f>'EGSZ Intern Abrechnung'!A19</f>
        <v>0</v>
      </c>
      <c r="B19" s="72">
        <f>'EGSZ Intern Abrechnung'!B19</f>
        <v>0</v>
      </c>
      <c r="C19" s="13">
        <f>'EGSZ Intern Abrechnung'!C19</f>
        <v>0</v>
      </c>
      <c r="D19" s="17">
        <f>'EGSZ Intern Abrechnung'!D19</f>
        <v>0</v>
      </c>
      <c r="E19" s="18">
        <f>'EGSZ Intern Abrechnung'!E19</f>
        <v>0</v>
      </c>
      <c r="F19" s="19">
        <f>'EGSZ Intern Abrechnung'!F19</f>
        <v>0</v>
      </c>
      <c r="G19" s="20">
        <f>'EGSZ Intern Abrechnung'!G19</f>
        <v>0</v>
      </c>
      <c r="H19" s="64">
        <f>'EGSZ Intern Abrechnung'!H19</f>
        <v>0</v>
      </c>
      <c r="I19" s="21">
        <f>'EGSZ Intern Abrechnung'!I19</f>
        <v>0</v>
      </c>
      <c r="J19" s="62">
        <f>'EGSZ Intern Abrechnung'!J19</f>
        <v>0</v>
      </c>
      <c r="K19" s="22">
        <f>'EGSZ Intern Abrechnung'!K19</f>
        <v>0</v>
      </c>
      <c r="L19" s="67">
        <f>'EGSZ Intern Abrechnung'!L19</f>
        <v>0</v>
      </c>
      <c r="M19" s="67">
        <f>'EGSZ Intern Abrechnung'!M19</f>
        <v>0</v>
      </c>
      <c r="N19" s="128">
        <f>'EGSZ Intern Abrechnung'!N19</f>
        <v>0</v>
      </c>
      <c r="O19" s="140">
        <f>'EGSZ Intern Abrechnung'!O19</f>
        <v>0</v>
      </c>
    </row>
    <row r="20" spans="1:15" s="86" customFormat="1" ht="12.6" customHeight="1" x14ac:dyDescent="0.2">
      <c r="A20" s="73">
        <f>'EGSZ Intern Abrechnung'!A20</f>
        <v>0</v>
      </c>
      <c r="B20" s="72">
        <f>'EGSZ Intern Abrechnung'!B20</f>
        <v>0</v>
      </c>
      <c r="C20" s="13">
        <f>'EGSZ Intern Abrechnung'!C20</f>
        <v>0</v>
      </c>
      <c r="D20" s="17">
        <f>'EGSZ Intern Abrechnung'!D20</f>
        <v>0</v>
      </c>
      <c r="E20" s="18">
        <f>'EGSZ Intern Abrechnung'!E20</f>
        <v>0</v>
      </c>
      <c r="F20" s="19">
        <f>'EGSZ Intern Abrechnung'!F20</f>
        <v>0</v>
      </c>
      <c r="G20" s="20">
        <f>'EGSZ Intern Abrechnung'!G20</f>
        <v>0</v>
      </c>
      <c r="H20" s="64">
        <f>'EGSZ Intern Abrechnung'!H20</f>
        <v>0</v>
      </c>
      <c r="I20" s="21">
        <f>'EGSZ Intern Abrechnung'!I20</f>
        <v>0</v>
      </c>
      <c r="J20" s="62">
        <f>'EGSZ Intern Abrechnung'!J20</f>
        <v>0</v>
      </c>
      <c r="K20" s="22">
        <f>'EGSZ Intern Abrechnung'!K20</f>
        <v>0</v>
      </c>
      <c r="L20" s="67">
        <f>'EGSZ Intern Abrechnung'!L20</f>
        <v>0</v>
      </c>
      <c r="M20" s="67">
        <f>'EGSZ Intern Abrechnung'!M20</f>
        <v>0</v>
      </c>
      <c r="N20" s="128">
        <f>'EGSZ Intern Abrechnung'!N20</f>
        <v>0</v>
      </c>
      <c r="O20" s="140">
        <f>'EGSZ Intern Abrechnung'!O20</f>
        <v>0</v>
      </c>
    </row>
    <row r="21" spans="1:15" s="86" customFormat="1" ht="12.6" customHeight="1" x14ac:dyDescent="0.2">
      <c r="A21" s="73">
        <f>'EGSZ Intern Abrechnung'!A21</f>
        <v>0</v>
      </c>
      <c r="B21" s="72">
        <f>'EGSZ Intern Abrechnung'!B21</f>
        <v>0</v>
      </c>
      <c r="C21" s="13">
        <f>'EGSZ Intern Abrechnung'!C21</f>
        <v>0</v>
      </c>
      <c r="D21" s="17">
        <f>'EGSZ Intern Abrechnung'!D21</f>
        <v>0</v>
      </c>
      <c r="E21" s="18">
        <f>'EGSZ Intern Abrechnung'!E21</f>
        <v>0</v>
      </c>
      <c r="F21" s="19">
        <f>'EGSZ Intern Abrechnung'!F21</f>
        <v>0</v>
      </c>
      <c r="G21" s="20">
        <f>'EGSZ Intern Abrechnung'!G21</f>
        <v>0</v>
      </c>
      <c r="H21" s="64">
        <f>'EGSZ Intern Abrechnung'!H21</f>
        <v>0</v>
      </c>
      <c r="I21" s="21">
        <f>'EGSZ Intern Abrechnung'!I21</f>
        <v>0</v>
      </c>
      <c r="J21" s="62">
        <f>'EGSZ Intern Abrechnung'!J21</f>
        <v>0</v>
      </c>
      <c r="K21" s="22">
        <f>'EGSZ Intern Abrechnung'!K21</f>
        <v>0</v>
      </c>
      <c r="L21" s="67">
        <f>'EGSZ Intern Abrechnung'!L21</f>
        <v>0</v>
      </c>
      <c r="M21" s="67">
        <f>'EGSZ Intern Abrechnung'!M21</f>
        <v>0</v>
      </c>
      <c r="N21" s="128">
        <f>'EGSZ Intern Abrechnung'!N21</f>
        <v>0</v>
      </c>
      <c r="O21" s="140">
        <f>'EGSZ Intern Abrechnung'!O21</f>
        <v>0</v>
      </c>
    </row>
    <row r="22" spans="1:15" s="86" customFormat="1" ht="12.6" customHeight="1" x14ac:dyDescent="0.2">
      <c r="A22" s="73">
        <f>'EGSZ Intern Abrechnung'!A22</f>
        <v>0</v>
      </c>
      <c r="B22" s="72">
        <f>'EGSZ Intern Abrechnung'!B22</f>
        <v>0</v>
      </c>
      <c r="C22" s="13">
        <f>'EGSZ Intern Abrechnung'!C22</f>
        <v>0</v>
      </c>
      <c r="D22" s="17">
        <f>'EGSZ Intern Abrechnung'!D22</f>
        <v>0</v>
      </c>
      <c r="E22" s="18">
        <f>'EGSZ Intern Abrechnung'!E22</f>
        <v>0</v>
      </c>
      <c r="F22" s="19">
        <f>'EGSZ Intern Abrechnung'!F22</f>
        <v>0</v>
      </c>
      <c r="G22" s="20">
        <f>'EGSZ Intern Abrechnung'!G22</f>
        <v>0</v>
      </c>
      <c r="H22" s="64">
        <f>'EGSZ Intern Abrechnung'!H22</f>
        <v>0</v>
      </c>
      <c r="I22" s="21">
        <f>'EGSZ Intern Abrechnung'!I22</f>
        <v>0</v>
      </c>
      <c r="J22" s="62">
        <f>'EGSZ Intern Abrechnung'!J22</f>
        <v>0</v>
      </c>
      <c r="K22" s="22">
        <f>'EGSZ Intern Abrechnung'!K22</f>
        <v>0</v>
      </c>
      <c r="L22" s="67">
        <f>'EGSZ Intern Abrechnung'!L22</f>
        <v>0</v>
      </c>
      <c r="M22" s="67">
        <f>'EGSZ Intern Abrechnung'!M22</f>
        <v>0</v>
      </c>
      <c r="N22" s="128">
        <f>'EGSZ Intern Abrechnung'!N22</f>
        <v>0</v>
      </c>
      <c r="O22" s="140">
        <f>'EGSZ Intern Abrechnung'!O22</f>
        <v>0</v>
      </c>
    </row>
    <row r="23" spans="1:15" s="86" customFormat="1" ht="12.6" customHeight="1" x14ac:dyDescent="0.2">
      <c r="A23" s="73">
        <f>'EGSZ Intern Abrechnung'!A23</f>
        <v>0</v>
      </c>
      <c r="B23" s="72">
        <f>'EGSZ Intern Abrechnung'!B23</f>
        <v>0</v>
      </c>
      <c r="C23" s="13">
        <f>'EGSZ Intern Abrechnung'!C23</f>
        <v>0</v>
      </c>
      <c r="D23" s="17">
        <f>'EGSZ Intern Abrechnung'!D23</f>
        <v>0</v>
      </c>
      <c r="E23" s="18">
        <f>'EGSZ Intern Abrechnung'!E23</f>
        <v>0</v>
      </c>
      <c r="F23" s="19">
        <f>'EGSZ Intern Abrechnung'!F23</f>
        <v>0</v>
      </c>
      <c r="G23" s="20">
        <f>'EGSZ Intern Abrechnung'!G23</f>
        <v>0</v>
      </c>
      <c r="H23" s="64">
        <f>'EGSZ Intern Abrechnung'!H23</f>
        <v>0</v>
      </c>
      <c r="I23" s="21">
        <f>'EGSZ Intern Abrechnung'!I23</f>
        <v>0</v>
      </c>
      <c r="J23" s="62">
        <f>'EGSZ Intern Abrechnung'!J23</f>
        <v>0</v>
      </c>
      <c r="K23" s="22">
        <f>'EGSZ Intern Abrechnung'!K23</f>
        <v>0</v>
      </c>
      <c r="L23" s="67">
        <f>'EGSZ Intern Abrechnung'!L23</f>
        <v>0</v>
      </c>
      <c r="M23" s="67">
        <f>'EGSZ Intern Abrechnung'!M23</f>
        <v>0</v>
      </c>
      <c r="N23" s="128">
        <f>'EGSZ Intern Abrechnung'!N23</f>
        <v>0</v>
      </c>
      <c r="O23" s="140">
        <f>'EGSZ Intern Abrechnung'!O23</f>
        <v>0</v>
      </c>
    </row>
    <row r="24" spans="1:15" s="86" customFormat="1" ht="12.6" customHeight="1" x14ac:dyDescent="0.2">
      <c r="A24" s="73">
        <f>'EGSZ Intern Abrechnung'!A24</f>
        <v>0</v>
      </c>
      <c r="B24" s="72">
        <f>'EGSZ Intern Abrechnung'!B24</f>
        <v>0</v>
      </c>
      <c r="C24" s="13">
        <f>'EGSZ Intern Abrechnung'!C24</f>
        <v>0</v>
      </c>
      <c r="D24" s="17">
        <f>'EGSZ Intern Abrechnung'!D24</f>
        <v>0</v>
      </c>
      <c r="E24" s="18">
        <f>'EGSZ Intern Abrechnung'!E24</f>
        <v>0</v>
      </c>
      <c r="F24" s="19">
        <f>'EGSZ Intern Abrechnung'!F24</f>
        <v>0</v>
      </c>
      <c r="G24" s="20">
        <f>'EGSZ Intern Abrechnung'!G24</f>
        <v>0</v>
      </c>
      <c r="H24" s="64">
        <f>'EGSZ Intern Abrechnung'!H24</f>
        <v>0</v>
      </c>
      <c r="I24" s="21">
        <f>'EGSZ Intern Abrechnung'!I24</f>
        <v>0</v>
      </c>
      <c r="J24" s="62">
        <f>'EGSZ Intern Abrechnung'!J24</f>
        <v>0</v>
      </c>
      <c r="K24" s="22">
        <f>'EGSZ Intern Abrechnung'!K24</f>
        <v>0</v>
      </c>
      <c r="L24" s="67">
        <f>'EGSZ Intern Abrechnung'!L24</f>
        <v>0</v>
      </c>
      <c r="M24" s="67">
        <f>'EGSZ Intern Abrechnung'!M24</f>
        <v>0</v>
      </c>
      <c r="N24" s="128">
        <f>'EGSZ Intern Abrechnung'!N24</f>
        <v>0</v>
      </c>
      <c r="O24" s="140">
        <f>'EGSZ Intern Abrechnung'!O24</f>
        <v>0</v>
      </c>
    </row>
    <row r="25" spans="1:15" s="86" customFormat="1" ht="12.6" customHeight="1" x14ac:dyDescent="0.2">
      <c r="A25" s="73">
        <f>'EGSZ Intern Abrechnung'!A25</f>
        <v>0</v>
      </c>
      <c r="B25" s="72">
        <f>'EGSZ Intern Abrechnung'!B25</f>
        <v>0</v>
      </c>
      <c r="C25" s="13">
        <f>'EGSZ Intern Abrechnung'!C25</f>
        <v>0</v>
      </c>
      <c r="D25" s="17">
        <f>'EGSZ Intern Abrechnung'!D25</f>
        <v>0</v>
      </c>
      <c r="E25" s="18">
        <f>'EGSZ Intern Abrechnung'!E25</f>
        <v>0</v>
      </c>
      <c r="F25" s="19">
        <f>'EGSZ Intern Abrechnung'!F25</f>
        <v>0</v>
      </c>
      <c r="G25" s="20">
        <f>'EGSZ Intern Abrechnung'!G25</f>
        <v>0</v>
      </c>
      <c r="H25" s="64">
        <f>'EGSZ Intern Abrechnung'!H25</f>
        <v>0</v>
      </c>
      <c r="I25" s="21">
        <f>'EGSZ Intern Abrechnung'!I25</f>
        <v>0</v>
      </c>
      <c r="J25" s="62">
        <f>'EGSZ Intern Abrechnung'!J25</f>
        <v>0</v>
      </c>
      <c r="K25" s="22">
        <f>'EGSZ Intern Abrechnung'!K25</f>
        <v>0</v>
      </c>
      <c r="L25" s="67">
        <f>'EGSZ Intern Abrechnung'!L25</f>
        <v>0</v>
      </c>
      <c r="M25" s="67">
        <f>'EGSZ Intern Abrechnung'!M25</f>
        <v>0</v>
      </c>
      <c r="N25" s="128">
        <f>'EGSZ Intern Abrechnung'!N25</f>
        <v>0</v>
      </c>
      <c r="O25" s="140">
        <f>'EGSZ Intern Abrechnung'!O25</f>
        <v>0</v>
      </c>
    </row>
    <row r="26" spans="1:15" s="86" customFormat="1" ht="12.6" customHeight="1" x14ac:dyDescent="0.2">
      <c r="A26" s="73">
        <f>'EGSZ Intern Abrechnung'!A26</f>
        <v>0</v>
      </c>
      <c r="B26" s="72">
        <f>'EGSZ Intern Abrechnung'!B26</f>
        <v>0</v>
      </c>
      <c r="C26" s="13">
        <f>'EGSZ Intern Abrechnung'!C26</f>
        <v>0</v>
      </c>
      <c r="D26" s="17">
        <f>'EGSZ Intern Abrechnung'!D26</f>
        <v>0</v>
      </c>
      <c r="E26" s="18">
        <f>'EGSZ Intern Abrechnung'!E26</f>
        <v>0</v>
      </c>
      <c r="F26" s="19">
        <f>'EGSZ Intern Abrechnung'!F26</f>
        <v>0</v>
      </c>
      <c r="G26" s="20">
        <f>'EGSZ Intern Abrechnung'!G26</f>
        <v>0</v>
      </c>
      <c r="H26" s="64">
        <f>'EGSZ Intern Abrechnung'!H26</f>
        <v>0</v>
      </c>
      <c r="I26" s="21">
        <f>'EGSZ Intern Abrechnung'!I26</f>
        <v>0</v>
      </c>
      <c r="J26" s="62">
        <f>'EGSZ Intern Abrechnung'!J26</f>
        <v>0</v>
      </c>
      <c r="K26" s="22">
        <f>'EGSZ Intern Abrechnung'!K26</f>
        <v>0</v>
      </c>
      <c r="L26" s="67">
        <f>'EGSZ Intern Abrechnung'!L26</f>
        <v>0</v>
      </c>
      <c r="M26" s="67">
        <f>'EGSZ Intern Abrechnung'!M26</f>
        <v>0</v>
      </c>
      <c r="N26" s="128">
        <f>'EGSZ Intern Abrechnung'!N26</f>
        <v>0</v>
      </c>
      <c r="O26" s="140">
        <f>'EGSZ Intern Abrechnung'!O26</f>
        <v>0</v>
      </c>
    </row>
    <row r="27" spans="1:15" s="86" customFormat="1" ht="12.6" customHeight="1" x14ac:dyDescent="0.2">
      <c r="A27" s="73">
        <f>'EGSZ Intern Abrechnung'!A27</f>
        <v>0</v>
      </c>
      <c r="B27" s="72">
        <f>'EGSZ Intern Abrechnung'!B27</f>
        <v>0</v>
      </c>
      <c r="C27" s="13">
        <f>'EGSZ Intern Abrechnung'!C27</f>
        <v>0</v>
      </c>
      <c r="D27" s="17">
        <f>'EGSZ Intern Abrechnung'!D27</f>
        <v>0</v>
      </c>
      <c r="E27" s="18">
        <f>'EGSZ Intern Abrechnung'!E27</f>
        <v>0</v>
      </c>
      <c r="F27" s="19">
        <f>'EGSZ Intern Abrechnung'!F27</f>
        <v>0</v>
      </c>
      <c r="G27" s="20">
        <f>'EGSZ Intern Abrechnung'!G27</f>
        <v>0</v>
      </c>
      <c r="H27" s="64">
        <f>'EGSZ Intern Abrechnung'!H27</f>
        <v>0</v>
      </c>
      <c r="I27" s="21">
        <f>'EGSZ Intern Abrechnung'!I27</f>
        <v>0</v>
      </c>
      <c r="J27" s="62">
        <f>'EGSZ Intern Abrechnung'!J27</f>
        <v>0</v>
      </c>
      <c r="K27" s="22">
        <f>'EGSZ Intern Abrechnung'!K27</f>
        <v>0</v>
      </c>
      <c r="L27" s="67">
        <f>'EGSZ Intern Abrechnung'!L27</f>
        <v>0</v>
      </c>
      <c r="M27" s="67">
        <f>'EGSZ Intern Abrechnung'!M27</f>
        <v>0</v>
      </c>
      <c r="N27" s="128">
        <f>'EGSZ Intern Abrechnung'!N27</f>
        <v>0</v>
      </c>
      <c r="O27" s="140">
        <f>'EGSZ Intern Abrechnung'!O27</f>
        <v>0</v>
      </c>
    </row>
    <row r="28" spans="1:15" s="86" customFormat="1" ht="12.6" customHeight="1" x14ac:dyDescent="0.2">
      <c r="A28" s="73">
        <f>'EGSZ Intern Abrechnung'!A28</f>
        <v>0</v>
      </c>
      <c r="B28" s="72">
        <f>'EGSZ Intern Abrechnung'!B28</f>
        <v>0</v>
      </c>
      <c r="C28" s="13">
        <f>'EGSZ Intern Abrechnung'!C28</f>
        <v>0</v>
      </c>
      <c r="D28" s="17">
        <f>'EGSZ Intern Abrechnung'!D28</f>
        <v>0</v>
      </c>
      <c r="E28" s="18">
        <f>'EGSZ Intern Abrechnung'!E28</f>
        <v>0</v>
      </c>
      <c r="F28" s="19">
        <f>'EGSZ Intern Abrechnung'!F28</f>
        <v>0</v>
      </c>
      <c r="G28" s="20">
        <f>'EGSZ Intern Abrechnung'!G28</f>
        <v>0</v>
      </c>
      <c r="H28" s="64">
        <f>'EGSZ Intern Abrechnung'!H28</f>
        <v>0</v>
      </c>
      <c r="I28" s="21">
        <f>'EGSZ Intern Abrechnung'!I28</f>
        <v>0</v>
      </c>
      <c r="J28" s="62">
        <f>'EGSZ Intern Abrechnung'!J28</f>
        <v>0</v>
      </c>
      <c r="K28" s="22">
        <f>'EGSZ Intern Abrechnung'!K28</f>
        <v>0</v>
      </c>
      <c r="L28" s="67">
        <f>'EGSZ Intern Abrechnung'!L28</f>
        <v>0</v>
      </c>
      <c r="M28" s="67">
        <f>'EGSZ Intern Abrechnung'!M28</f>
        <v>0</v>
      </c>
      <c r="N28" s="128">
        <f>'EGSZ Intern Abrechnung'!N28</f>
        <v>0</v>
      </c>
      <c r="O28" s="140">
        <f>'EGSZ Intern Abrechnung'!O28</f>
        <v>0</v>
      </c>
    </row>
    <row r="29" spans="1:15" s="86" customFormat="1" ht="12.6" customHeight="1" x14ac:dyDescent="0.2">
      <c r="A29" s="73">
        <f>'EGSZ Intern Abrechnung'!A29</f>
        <v>0</v>
      </c>
      <c r="B29" s="72">
        <f>'EGSZ Intern Abrechnung'!B29</f>
        <v>0</v>
      </c>
      <c r="C29" s="13">
        <f>'EGSZ Intern Abrechnung'!C29</f>
        <v>0</v>
      </c>
      <c r="D29" s="17">
        <f>'EGSZ Intern Abrechnung'!D29</f>
        <v>0</v>
      </c>
      <c r="E29" s="18">
        <f>'EGSZ Intern Abrechnung'!E29</f>
        <v>0</v>
      </c>
      <c r="F29" s="19">
        <f>'EGSZ Intern Abrechnung'!F29</f>
        <v>0</v>
      </c>
      <c r="G29" s="20">
        <f>'EGSZ Intern Abrechnung'!G29</f>
        <v>0</v>
      </c>
      <c r="H29" s="64">
        <f>'EGSZ Intern Abrechnung'!H29</f>
        <v>0</v>
      </c>
      <c r="I29" s="21">
        <f>'EGSZ Intern Abrechnung'!I29</f>
        <v>0</v>
      </c>
      <c r="J29" s="62">
        <f>'EGSZ Intern Abrechnung'!J29</f>
        <v>0</v>
      </c>
      <c r="K29" s="22">
        <f>'EGSZ Intern Abrechnung'!K29</f>
        <v>0</v>
      </c>
      <c r="L29" s="67">
        <f>'EGSZ Intern Abrechnung'!L29</f>
        <v>0</v>
      </c>
      <c r="M29" s="67">
        <f>'EGSZ Intern Abrechnung'!M29</f>
        <v>0</v>
      </c>
      <c r="N29" s="128">
        <f>'EGSZ Intern Abrechnung'!N29</f>
        <v>0</v>
      </c>
      <c r="O29" s="140">
        <f>'EGSZ Intern Abrechnung'!O29</f>
        <v>0</v>
      </c>
    </row>
    <row r="30" spans="1:15" s="86" customFormat="1" ht="12.6" customHeight="1" x14ac:dyDescent="0.2">
      <c r="A30" s="73">
        <f>'EGSZ Intern Abrechnung'!A30</f>
        <v>0</v>
      </c>
      <c r="B30" s="72">
        <f>'EGSZ Intern Abrechnung'!B30</f>
        <v>0</v>
      </c>
      <c r="C30" s="13">
        <f>'EGSZ Intern Abrechnung'!C30</f>
        <v>0</v>
      </c>
      <c r="D30" s="17">
        <f>'EGSZ Intern Abrechnung'!D30</f>
        <v>0</v>
      </c>
      <c r="E30" s="18">
        <f>'EGSZ Intern Abrechnung'!E30</f>
        <v>0</v>
      </c>
      <c r="F30" s="19">
        <f>'EGSZ Intern Abrechnung'!F30</f>
        <v>0</v>
      </c>
      <c r="G30" s="20">
        <f>'EGSZ Intern Abrechnung'!G30</f>
        <v>0</v>
      </c>
      <c r="H30" s="64">
        <f>'EGSZ Intern Abrechnung'!H30</f>
        <v>0</v>
      </c>
      <c r="I30" s="21">
        <f>'EGSZ Intern Abrechnung'!I30</f>
        <v>0</v>
      </c>
      <c r="J30" s="62">
        <f>'EGSZ Intern Abrechnung'!J30</f>
        <v>0</v>
      </c>
      <c r="K30" s="22">
        <f>'EGSZ Intern Abrechnung'!K30</f>
        <v>0</v>
      </c>
      <c r="L30" s="67">
        <f>'EGSZ Intern Abrechnung'!L30</f>
        <v>0</v>
      </c>
      <c r="M30" s="67">
        <f>'EGSZ Intern Abrechnung'!M30</f>
        <v>0</v>
      </c>
      <c r="N30" s="128">
        <f>'EGSZ Intern Abrechnung'!N30</f>
        <v>0</v>
      </c>
      <c r="O30" s="140">
        <f>'EGSZ Intern Abrechnung'!O30</f>
        <v>0</v>
      </c>
    </row>
    <row r="31" spans="1:15" s="86" customFormat="1" ht="12.6" customHeight="1" x14ac:dyDescent="0.2">
      <c r="A31" s="73">
        <f>'EGSZ Intern Abrechnung'!A31</f>
        <v>0</v>
      </c>
      <c r="B31" s="72">
        <f>'EGSZ Intern Abrechnung'!B31</f>
        <v>0</v>
      </c>
      <c r="C31" s="13">
        <f>'EGSZ Intern Abrechnung'!C31</f>
        <v>0</v>
      </c>
      <c r="D31" s="17">
        <f>'EGSZ Intern Abrechnung'!D31</f>
        <v>0</v>
      </c>
      <c r="E31" s="18">
        <f>'EGSZ Intern Abrechnung'!E31</f>
        <v>0</v>
      </c>
      <c r="F31" s="19">
        <f>'EGSZ Intern Abrechnung'!F31</f>
        <v>0</v>
      </c>
      <c r="G31" s="20">
        <f>'EGSZ Intern Abrechnung'!G31</f>
        <v>0</v>
      </c>
      <c r="H31" s="64">
        <f>'EGSZ Intern Abrechnung'!H31</f>
        <v>0</v>
      </c>
      <c r="I31" s="21">
        <f>'EGSZ Intern Abrechnung'!I31</f>
        <v>0</v>
      </c>
      <c r="J31" s="62">
        <f>'EGSZ Intern Abrechnung'!J31</f>
        <v>0</v>
      </c>
      <c r="K31" s="22">
        <f>'EGSZ Intern Abrechnung'!K31</f>
        <v>0</v>
      </c>
      <c r="L31" s="67">
        <f>'EGSZ Intern Abrechnung'!L31</f>
        <v>0</v>
      </c>
      <c r="M31" s="67">
        <f>'EGSZ Intern Abrechnung'!M31</f>
        <v>0</v>
      </c>
      <c r="N31" s="128">
        <f>'EGSZ Intern Abrechnung'!N31</f>
        <v>0</v>
      </c>
      <c r="O31" s="140">
        <f>'EGSZ Intern Abrechnung'!O31</f>
        <v>0</v>
      </c>
    </row>
    <row r="32" spans="1:15" s="86" customFormat="1" ht="12.6" customHeight="1" x14ac:dyDescent="0.2">
      <c r="A32" s="73">
        <f>'EGSZ Intern Abrechnung'!A32</f>
        <v>0</v>
      </c>
      <c r="B32" s="72">
        <f>'EGSZ Intern Abrechnung'!B32</f>
        <v>0</v>
      </c>
      <c r="C32" s="13">
        <f>'EGSZ Intern Abrechnung'!C32</f>
        <v>0</v>
      </c>
      <c r="D32" s="17">
        <f>'EGSZ Intern Abrechnung'!D32</f>
        <v>0</v>
      </c>
      <c r="E32" s="18">
        <f>'EGSZ Intern Abrechnung'!E32</f>
        <v>0</v>
      </c>
      <c r="F32" s="19">
        <f>'EGSZ Intern Abrechnung'!F32</f>
        <v>0</v>
      </c>
      <c r="G32" s="20">
        <f>'EGSZ Intern Abrechnung'!G32</f>
        <v>0</v>
      </c>
      <c r="H32" s="64">
        <f>'EGSZ Intern Abrechnung'!H32</f>
        <v>0</v>
      </c>
      <c r="I32" s="21">
        <f>'EGSZ Intern Abrechnung'!I32</f>
        <v>0</v>
      </c>
      <c r="J32" s="62">
        <f>'EGSZ Intern Abrechnung'!J32</f>
        <v>0</v>
      </c>
      <c r="K32" s="22">
        <f>'EGSZ Intern Abrechnung'!K32</f>
        <v>0</v>
      </c>
      <c r="L32" s="67">
        <f>'EGSZ Intern Abrechnung'!L32</f>
        <v>0</v>
      </c>
      <c r="M32" s="67">
        <f>'EGSZ Intern Abrechnung'!M32</f>
        <v>0</v>
      </c>
      <c r="N32" s="128">
        <f>'EGSZ Intern Abrechnung'!N32</f>
        <v>0</v>
      </c>
      <c r="O32" s="140">
        <f>'EGSZ Intern Abrechnung'!O32</f>
        <v>0</v>
      </c>
    </row>
    <row r="33" spans="1:18" s="86" customFormat="1" ht="12.6" customHeight="1" x14ac:dyDescent="0.2">
      <c r="A33" s="73">
        <f>'EGSZ Intern Abrechnung'!A33</f>
        <v>0</v>
      </c>
      <c r="B33" s="72">
        <f>'EGSZ Intern Abrechnung'!B33</f>
        <v>0</v>
      </c>
      <c r="C33" s="13">
        <f>'EGSZ Intern Abrechnung'!C33</f>
        <v>0</v>
      </c>
      <c r="D33" s="17">
        <f>'EGSZ Intern Abrechnung'!D33</f>
        <v>0</v>
      </c>
      <c r="E33" s="18">
        <f>'EGSZ Intern Abrechnung'!E33</f>
        <v>0</v>
      </c>
      <c r="F33" s="19">
        <f>'EGSZ Intern Abrechnung'!F33</f>
        <v>0</v>
      </c>
      <c r="G33" s="20">
        <f>'EGSZ Intern Abrechnung'!G33</f>
        <v>0</v>
      </c>
      <c r="H33" s="64">
        <f>'EGSZ Intern Abrechnung'!H33</f>
        <v>0</v>
      </c>
      <c r="I33" s="21">
        <f>'EGSZ Intern Abrechnung'!I33</f>
        <v>0</v>
      </c>
      <c r="J33" s="62">
        <f>'EGSZ Intern Abrechnung'!J33</f>
        <v>0</v>
      </c>
      <c r="K33" s="22">
        <f>'EGSZ Intern Abrechnung'!K33</f>
        <v>0</v>
      </c>
      <c r="L33" s="67">
        <f>'EGSZ Intern Abrechnung'!L33</f>
        <v>0</v>
      </c>
      <c r="M33" s="67">
        <f>'EGSZ Intern Abrechnung'!M33</f>
        <v>0</v>
      </c>
      <c r="N33" s="128">
        <f>'EGSZ Intern Abrechnung'!N33</f>
        <v>0</v>
      </c>
      <c r="O33" s="140">
        <f>'EGSZ Intern Abrechnung'!O33</f>
        <v>0</v>
      </c>
    </row>
    <row r="34" spans="1:18" s="86" customFormat="1" ht="12.6" customHeight="1" x14ac:dyDescent="0.2">
      <c r="A34" s="73">
        <f>'EGSZ Intern Abrechnung'!A34</f>
        <v>0</v>
      </c>
      <c r="B34" s="72">
        <f>'EGSZ Intern Abrechnung'!B34</f>
        <v>0</v>
      </c>
      <c r="C34" s="13">
        <f>'EGSZ Intern Abrechnung'!C34</f>
        <v>0</v>
      </c>
      <c r="D34" s="17">
        <f>'EGSZ Intern Abrechnung'!D34</f>
        <v>0</v>
      </c>
      <c r="E34" s="18">
        <f>'EGSZ Intern Abrechnung'!E34</f>
        <v>0</v>
      </c>
      <c r="F34" s="19">
        <f>'EGSZ Intern Abrechnung'!F34</f>
        <v>0</v>
      </c>
      <c r="G34" s="20">
        <f>'EGSZ Intern Abrechnung'!G34</f>
        <v>0</v>
      </c>
      <c r="H34" s="64">
        <f>'EGSZ Intern Abrechnung'!H34</f>
        <v>0</v>
      </c>
      <c r="I34" s="21">
        <f>'EGSZ Intern Abrechnung'!I34</f>
        <v>0</v>
      </c>
      <c r="J34" s="62">
        <f>'EGSZ Intern Abrechnung'!J34</f>
        <v>0</v>
      </c>
      <c r="K34" s="22">
        <f>'EGSZ Intern Abrechnung'!K34</f>
        <v>0</v>
      </c>
      <c r="L34" s="67">
        <f>'EGSZ Intern Abrechnung'!L34</f>
        <v>0</v>
      </c>
      <c r="M34" s="67">
        <f>'EGSZ Intern Abrechnung'!M34</f>
        <v>0</v>
      </c>
      <c r="N34" s="128">
        <f>'EGSZ Intern Abrechnung'!N34</f>
        <v>0</v>
      </c>
      <c r="O34" s="140">
        <f>'EGSZ Intern Abrechnung'!O34</f>
        <v>0</v>
      </c>
    </row>
    <row r="35" spans="1:18" s="86" customFormat="1" ht="12.6" customHeight="1" x14ac:dyDescent="0.2">
      <c r="A35" s="73">
        <f>'EGSZ Intern Abrechnung'!A35</f>
        <v>0</v>
      </c>
      <c r="B35" s="72">
        <f>'EGSZ Intern Abrechnung'!B35</f>
        <v>0</v>
      </c>
      <c r="C35" s="13">
        <f>'EGSZ Intern Abrechnung'!C35</f>
        <v>0</v>
      </c>
      <c r="D35" s="17">
        <f>'EGSZ Intern Abrechnung'!D35</f>
        <v>0</v>
      </c>
      <c r="E35" s="18">
        <f>'EGSZ Intern Abrechnung'!E35</f>
        <v>0</v>
      </c>
      <c r="F35" s="19">
        <f>'EGSZ Intern Abrechnung'!F35</f>
        <v>0</v>
      </c>
      <c r="G35" s="20">
        <f>'EGSZ Intern Abrechnung'!G35</f>
        <v>0</v>
      </c>
      <c r="H35" s="64">
        <f>'EGSZ Intern Abrechnung'!H35</f>
        <v>0</v>
      </c>
      <c r="I35" s="21">
        <f>'EGSZ Intern Abrechnung'!I35</f>
        <v>0</v>
      </c>
      <c r="J35" s="62">
        <f>'EGSZ Intern Abrechnung'!J35</f>
        <v>0</v>
      </c>
      <c r="K35" s="22">
        <f>'EGSZ Intern Abrechnung'!K35</f>
        <v>0</v>
      </c>
      <c r="L35" s="67">
        <f>'EGSZ Intern Abrechnung'!L35</f>
        <v>0</v>
      </c>
      <c r="M35" s="67">
        <f>'EGSZ Intern Abrechnung'!M35</f>
        <v>0</v>
      </c>
      <c r="N35" s="128">
        <f>'EGSZ Intern Abrechnung'!N35</f>
        <v>0</v>
      </c>
      <c r="O35" s="140">
        <f>'EGSZ Intern Abrechnung'!O35</f>
        <v>0</v>
      </c>
    </row>
    <row r="36" spans="1:18" s="86" customFormat="1" ht="12.6" customHeight="1" x14ac:dyDescent="0.2">
      <c r="A36" s="73">
        <f>'EGSZ Intern Abrechnung'!A36</f>
        <v>0</v>
      </c>
      <c r="B36" s="72">
        <f>'EGSZ Intern Abrechnung'!B36</f>
        <v>0</v>
      </c>
      <c r="C36" s="13">
        <f>'EGSZ Intern Abrechnung'!C36</f>
        <v>0</v>
      </c>
      <c r="D36" s="17">
        <f>'EGSZ Intern Abrechnung'!D36</f>
        <v>0</v>
      </c>
      <c r="E36" s="18">
        <f>'EGSZ Intern Abrechnung'!E36</f>
        <v>0</v>
      </c>
      <c r="F36" s="19">
        <f>'EGSZ Intern Abrechnung'!F36</f>
        <v>0</v>
      </c>
      <c r="G36" s="20">
        <f>'EGSZ Intern Abrechnung'!G36</f>
        <v>0</v>
      </c>
      <c r="H36" s="64">
        <f>'EGSZ Intern Abrechnung'!H36</f>
        <v>0</v>
      </c>
      <c r="I36" s="21">
        <f>'EGSZ Intern Abrechnung'!I36</f>
        <v>0</v>
      </c>
      <c r="J36" s="62">
        <f>'EGSZ Intern Abrechnung'!J36</f>
        <v>0</v>
      </c>
      <c r="K36" s="22">
        <f>'EGSZ Intern Abrechnung'!K36</f>
        <v>0</v>
      </c>
      <c r="L36" s="67">
        <f>'EGSZ Intern Abrechnung'!L36</f>
        <v>0</v>
      </c>
      <c r="M36" s="67">
        <f>'EGSZ Intern Abrechnung'!M36</f>
        <v>0</v>
      </c>
      <c r="N36" s="128">
        <f>'EGSZ Intern Abrechnung'!N36</f>
        <v>0</v>
      </c>
      <c r="O36" s="140">
        <f>'EGSZ Intern Abrechnung'!O36</f>
        <v>0</v>
      </c>
    </row>
    <row r="37" spans="1:18" s="86" customFormat="1" ht="12.6" customHeight="1" x14ac:dyDescent="0.2">
      <c r="A37" s="73">
        <f>'EGSZ Intern Abrechnung'!A37</f>
        <v>0</v>
      </c>
      <c r="B37" s="72">
        <f>'EGSZ Intern Abrechnung'!B37</f>
        <v>0</v>
      </c>
      <c r="C37" s="13">
        <f>'EGSZ Intern Abrechnung'!C37</f>
        <v>0</v>
      </c>
      <c r="D37" s="17">
        <f>'EGSZ Intern Abrechnung'!D37</f>
        <v>0</v>
      </c>
      <c r="E37" s="18">
        <f>'EGSZ Intern Abrechnung'!E37</f>
        <v>0</v>
      </c>
      <c r="F37" s="19">
        <f>'EGSZ Intern Abrechnung'!F37</f>
        <v>0</v>
      </c>
      <c r="G37" s="20">
        <f>'EGSZ Intern Abrechnung'!G37</f>
        <v>0</v>
      </c>
      <c r="H37" s="64">
        <f>'EGSZ Intern Abrechnung'!H37</f>
        <v>0</v>
      </c>
      <c r="I37" s="21">
        <f>'EGSZ Intern Abrechnung'!I37</f>
        <v>0</v>
      </c>
      <c r="J37" s="62">
        <f>'EGSZ Intern Abrechnung'!J37</f>
        <v>0</v>
      </c>
      <c r="K37" s="22">
        <f>'EGSZ Intern Abrechnung'!K37</f>
        <v>0</v>
      </c>
      <c r="L37" s="67">
        <f>'EGSZ Intern Abrechnung'!L37</f>
        <v>0</v>
      </c>
      <c r="M37" s="67">
        <f>'EGSZ Intern Abrechnung'!M37</f>
        <v>0</v>
      </c>
      <c r="N37" s="128">
        <f>'EGSZ Intern Abrechnung'!N37</f>
        <v>0</v>
      </c>
      <c r="O37" s="140">
        <f>'EGSZ Intern Abrechnung'!O37</f>
        <v>0</v>
      </c>
    </row>
    <row r="38" spans="1:18" s="86" customFormat="1" ht="12.6" customHeight="1" x14ac:dyDescent="0.2">
      <c r="A38" s="73">
        <f>'EGSZ Intern Abrechnung'!A38</f>
        <v>0</v>
      </c>
      <c r="B38" s="72">
        <f>'EGSZ Intern Abrechnung'!B38</f>
        <v>0</v>
      </c>
      <c r="C38" s="13">
        <f>'EGSZ Intern Abrechnung'!C38</f>
        <v>0</v>
      </c>
      <c r="D38" s="17">
        <f>'EGSZ Intern Abrechnung'!D38</f>
        <v>0</v>
      </c>
      <c r="E38" s="18">
        <f>'EGSZ Intern Abrechnung'!E38</f>
        <v>0</v>
      </c>
      <c r="F38" s="19">
        <f>'EGSZ Intern Abrechnung'!F38</f>
        <v>0</v>
      </c>
      <c r="G38" s="20">
        <f>'EGSZ Intern Abrechnung'!G38</f>
        <v>0</v>
      </c>
      <c r="H38" s="64">
        <f>'EGSZ Intern Abrechnung'!H38</f>
        <v>0</v>
      </c>
      <c r="I38" s="21">
        <f>'EGSZ Intern Abrechnung'!I38</f>
        <v>0</v>
      </c>
      <c r="J38" s="62">
        <f>'EGSZ Intern Abrechnung'!J38</f>
        <v>0</v>
      </c>
      <c r="K38" s="22">
        <f>'EGSZ Intern Abrechnung'!K38</f>
        <v>0</v>
      </c>
      <c r="L38" s="67">
        <f>'EGSZ Intern Abrechnung'!L38</f>
        <v>0</v>
      </c>
      <c r="M38" s="67">
        <f>'EGSZ Intern Abrechnung'!M38</f>
        <v>0</v>
      </c>
      <c r="N38" s="128">
        <f>'EGSZ Intern Abrechnung'!N38</f>
        <v>0</v>
      </c>
      <c r="O38" s="140">
        <f>'EGSZ Intern Abrechnung'!O38</f>
        <v>0</v>
      </c>
    </row>
    <row r="39" spans="1:18" s="86" customFormat="1" ht="12.6" customHeight="1" x14ac:dyDescent="0.2">
      <c r="A39" s="73">
        <f>'EGSZ Intern Abrechnung'!A39</f>
        <v>0</v>
      </c>
      <c r="B39" s="72">
        <f>'EGSZ Intern Abrechnung'!B39</f>
        <v>0</v>
      </c>
      <c r="C39" s="13">
        <f>'EGSZ Intern Abrechnung'!C39</f>
        <v>0</v>
      </c>
      <c r="D39" s="17">
        <f>'EGSZ Intern Abrechnung'!D39</f>
        <v>0</v>
      </c>
      <c r="E39" s="18">
        <f>'EGSZ Intern Abrechnung'!E39</f>
        <v>0</v>
      </c>
      <c r="F39" s="19">
        <f>'EGSZ Intern Abrechnung'!F39</f>
        <v>0</v>
      </c>
      <c r="G39" s="20">
        <f>'EGSZ Intern Abrechnung'!G39</f>
        <v>0</v>
      </c>
      <c r="H39" s="64">
        <f>'EGSZ Intern Abrechnung'!H39</f>
        <v>0</v>
      </c>
      <c r="I39" s="21">
        <f>'EGSZ Intern Abrechnung'!I39</f>
        <v>0</v>
      </c>
      <c r="J39" s="62">
        <f>'EGSZ Intern Abrechnung'!J39</f>
        <v>0</v>
      </c>
      <c r="K39" s="22">
        <f>'EGSZ Intern Abrechnung'!K39</f>
        <v>0</v>
      </c>
      <c r="L39" s="67">
        <f>'EGSZ Intern Abrechnung'!L39</f>
        <v>0</v>
      </c>
      <c r="M39" s="67">
        <f>'EGSZ Intern Abrechnung'!M39</f>
        <v>0</v>
      </c>
      <c r="N39" s="128">
        <f>'EGSZ Intern Abrechnung'!N39</f>
        <v>0</v>
      </c>
      <c r="O39" s="140">
        <f>'EGSZ Intern Abrechnung'!O39</f>
        <v>0</v>
      </c>
    </row>
    <row r="40" spans="1:18" s="86" customFormat="1" ht="12.6" customHeight="1" thickBot="1" x14ac:dyDescent="0.25">
      <c r="A40" s="73">
        <f>'EGSZ Intern Abrechnung'!A40</f>
        <v>0</v>
      </c>
      <c r="B40" s="72">
        <f>'EGSZ Intern Abrechnung'!B40</f>
        <v>0</v>
      </c>
      <c r="C40" s="13">
        <f>'EGSZ Intern Abrechnung'!C40</f>
        <v>0</v>
      </c>
      <c r="D40" s="17">
        <f>'EGSZ Intern Abrechnung'!D40</f>
        <v>0</v>
      </c>
      <c r="E40" s="18">
        <f>'EGSZ Intern Abrechnung'!E40</f>
        <v>0</v>
      </c>
      <c r="F40" s="19">
        <f>'EGSZ Intern Abrechnung'!F40</f>
        <v>0</v>
      </c>
      <c r="G40" s="20">
        <f>'EGSZ Intern Abrechnung'!G40</f>
        <v>0</v>
      </c>
      <c r="H40" s="64">
        <f>'EGSZ Intern Abrechnung'!H40</f>
        <v>0</v>
      </c>
      <c r="I40" s="21">
        <f>'EGSZ Intern Abrechnung'!I40</f>
        <v>0</v>
      </c>
      <c r="J40" s="62">
        <f>'EGSZ Intern Abrechnung'!J40</f>
        <v>0</v>
      </c>
      <c r="K40" s="22">
        <f>'EGSZ Intern Abrechnung'!K40</f>
        <v>0</v>
      </c>
      <c r="L40" s="67">
        <f>'EGSZ Intern Abrechnung'!L40</f>
        <v>0</v>
      </c>
      <c r="M40" s="67">
        <f>'EGSZ Intern Abrechnung'!M40</f>
        <v>0</v>
      </c>
      <c r="N40" s="128">
        <f>'EGSZ Intern Abrechnung'!N40</f>
        <v>0</v>
      </c>
      <c r="O40" s="140">
        <f>'EGSZ Intern Abrechnung'!O40</f>
        <v>0</v>
      </c>
    </row>
    <row r="41" spans="1:18" s="16" customFormat="1" ht="20.100000000000001" customHeight="1" thickBot="1" x14ac:dyDescent="0.25">
      <c r="A41" s="14"/>
      <c r="B41" s="15"/>
      <c r="C41" s="15"/>
      <c r="D41" s="23"/>
      <c r="E41" s="23"/>
      <c r="F41" s="23"/>
      <c r="G41" s="143">
        <f t="shared" ref="G41" si="0">SUM(G10:G40)</f>
        <v>972</v>
      </c>
      <c r="H41" s="24">
        <f t="shared" ref="H41:M41" si="1">SUM(H10:H40)</f>
        <v>291.60000000000002</v>
      </c>
      <c r="I41" s="24">
        <f t="shared" si="1"/>
        <v>52.8</v>
      </c>
      <c r="J41" s="24">
        <f t="shared" si="1"/>
        <v>240</v>
      </c>
      <c r="K41" s="24">
        <f t="shared" si="1"/>
        <v>65</v>
      </c>
      <c r="L41" s="24">
        <f t="shared" si="1"/>
        <v>240.9</v>
      </c>
      <c r="M41" s="89">
        <f t="shared" si="1"/>
        <v>890.3</v>
      </c>
      <c r="N41" s="93" t="s">
        <v>31</v>
      </c>
      <c r="O41" s="93"/>
      <c r="P41" s="3">
        <f>M41-'EGSZ Intern Abrechnung'!M41</f>
        <v>0</v>
      </c>
    </row>
    <row r="42" spans="1:18" ht="13.5" thickBot="1" x14ac:dyDescent="0.25">
      <c r="M42" s="24">
        <f>'EGSZ Intern Abrechnung'!M42</f>
        <v>291.60000000000002</v>
      </c>
      <c r="N42" s="209" t="s">
        <v>80</v>
      </c>
      <c r="O42" s="210"/>
      <c r="P42" s="3">
        <f>M42-'EGSZ Intern Abrechnung'!M42</f>
        <v>0</v>
      </c>
      <c r="R42" s="16"/>
    </row>
    <row r="43" spans="1:18" ht="13.5" thickBot="1" x14ac:dyDescent="0.25">
      <c r="M43" s="142">
        <f>M41-M42</f>
        <v>598.69999999999993</v>
      </c>
      <c r="N43" s="211" t="s">
        <v>78</v>
      </c>
      <c r="O43" s="212"/>
      <c r="P43" s="3">
        <f>M43-'EGSZ Intern Abrechnung'!M43</f>
        <v>0</v>
      </c>
      <c r="R43" s="16"/>
    </row>
    <row r="44" spans="1:18" ht="13.5" thickBot="1" x14ac:dyDescent="0.25">
      <c r="M44" s="152"/>
      <c r="N44" s="213" t="str">
        <f>'EGSZ Intern Abrechnung'!N44:O44</f>
        <v>DE48 3005 0110 0037 0312 34</v>
      </c>
      <c r="O44" s="212"/>
    </row>
    <row r="47" spans="1:18" s="100" customFormat="1" ht="12" x14ac:dyDescent="0.2">
      <c r="A47" s="100" t="s">
        <v>40</v>
      </c>
      <c r="I47" s="100" t="s">
        <v>42</v>
      </c>
      <c r="M47" s="100" t="s">
        <v>41</v>
      </c>
    </row>
    <row r="48" spans="1:18" s="100" customFormat="1" ht="12" x14ac:dyDescent="0.2">
      <c r="A48" s="100" t="s">
        <v>85</v>
      </c>
      <c r="H48" s="101"/>
      <c r="I48" s="101" t="s">
        <v>44</v>
      </c>
      <c r="M48" s="101" t="s">
        <v>36</v>
      </c>
    </row>
  </sheetData>
  <sheetProtection algorithmName="SHA-512" hashValue="ikIvGKsrJCqkEn0jsGOt0CtYslbyTAxFtWCY7afTROKOMN5LDA1/QAYUVOVPeg5eDumbVswGt0zozmFbm+30Fw==" saltValue="40FNpNVMrRQIe+1+1zG7bg==" spinCount="100000" sheet="1" objects="1" scenarios="1"/>
  <mergeCells count="4">
    <mergeCell ref="G7:H7"/>
    <mergeCell ref="N42:O42"/>
    <mergeCell ref="N43:O43"/>
    <mergeCell ref="N44:O44"/>
  </mergeCells>
  <phoneticPr fontId="0" type="noConversion"/>
  <hyperlinks>
    <hyperlink ref="M48" r:id="rId1"/>
    <hyperlink ref="I48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showZeros="0" zoomScale="120" workbookViewId="0">
      <pane ySplit="9" topLeftCell="A10" activePane="bottomLeft" state="frozenSplit"/>
      <selection pane="bottomLeft" activeCell="A2" sqref="A2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2" t="s">
        <v>88</v>
      </c>
      <c r="B1" s="2"/>
    </row>
    <row r="2" spans="1:15" ht="6" customHeight="1" x14ac:dyDescent="0.2"/>
    <row r="3" spans="1:15" x14ac:dyDescent="0.2">
      <c r="A3" s="3" t="s">
        <v>7</v>
      </c>
      <c r="C3" s="4">
        <f>Erfassung!$B$12</f>
        <v>43132</v>
      </c>
      <c r="D3" s="5"/>
      <c r="F3" s="6"/>
      <c r="G3" s="7"/>
      <c r="H3" s="7"/>
    </row>
    <row r="4" spans="1:15" s="86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  <c r="O4" s="3"/>
    </row>
    <row r="5" spans="1:15" s="86" customFormat="1" x14ac:dyDescent="0.2">
      <c r="A5" s="3" t="s">
        <v>8</v>
      </c>
      <c r="B5" s="3"/>
      <c r="C5" s="8" t="str">
        <f>Erfassung!$C$6&amp;" "&amp;Erfassung!$C$4</f>
        <v>Peter Mustermann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  <c r="O5" s="3"/>
    </row>
    <row r="6" spans="1:15" s="86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87" customFormat="1" ht="45.75" customHeight="1" x14ac:dyDescent="0.2">
      <c r="A7" s="31" t="s">
        <v>9</v>
      </c>
      <c r="B7" s="110" t="s">
        <v>18</v>
      </c>
      <c r="C7" s="108" t="s">
        <v>10</v>
      </c>
      <c r="D7" s="34" t="s">
        <v>3</v>
      </c>
      <c r="E7" s="33"/>
      <c r="F7" s="30"/>
      <c r="G7" s="35" t="s">
        <v>11</v>
      </c>
      <c r="H7" s="30"/>
      <c r="I7" s="32" t="s">
        <v>29</v>
      </c>
      <c r="J7" s="124" t="s">
        <v>65</v>
      </c>
      <c r="K7" s="125" t="s">
        <v>66</v>
      </c>
      <c r="L7" s="125" t="s">
        <v>67</v>
      </c>
      <c r="M7" s="68" t="s">
        <v>30</v>
      </c>
      <c r="N7" s="68" t="s">
        <v>23</v>
      </c>
      <c r="O7" s="68" t="s">
        <v>77</v>
      </c>
    </row>
    <row r="8" spans="1:15" s="87" customFormat="1" ht="8.25" customHeight="1" x14ac:dyDescent="0.2">
      <c r="A8" s="27"/>
      <c r="B8" s="111"/>
      <c r="C8" s="109"/>
      <c r="D8" s="25"/>
      <c r="E8" s="26"/>
      <c r="F8" s="26"/>
      <c r="G8" s="27"/>
      <c r="H8" s="28"/>
      <c r="I8" s="10"/>
      <c r="J8" s="60"/>
      <c r="K8" s="29"/>
      <c r="L8" s="66"/>
      <c r="M8" s="70"/>
      <c r="N8" s="84"/>
      <c r="O8" s="84"/>
    </row>
    <row r="9" spans="1:15" s="87" customFormat="1" ht="30" customHeight="1" x14ac:dyDescent="0.2">
      <c r="A9" s="11"/>
      <c r="B9" s="71"/>
      <c r="C9" s="107"/>
      <c r="D9" s="9" t="s">
        <v>12</v>
      </c>
      <c r="E9" s="36" t="s">
        <v>13</v>
      </c>
      <c r="F9" s="36" t="s">
        <v>49</v>
      </c>
      <c r="G9" s="12" t="s">
        <v>14</v>
      </c>
      <c r="H9" s="75" t="s">
        <v>19</v>
      </c>
      <c r="I9" s="76" t="s">
        <v>19</v>
      </c>
      <c r="J9" s="77" t="s">
        <v>19</v>
      </c>
      <c r="K9" s="78" t="s">
        <v>19</v>
      </c>
      <c r="L9" s="79" t="s">
        <v>19</v>
      </c>
      <c r="M9" s="74" t="s">
        <v>19</v>
      </c>
      <c r="N9" s="85"/>
      <c r="O9" s="85"/>
    </row>
    <row r="10" spans="1:15" s="86" customFormat="1" ht="12.6" customHeight="1" x14ac:dyDescent="0.2">
      <c r="A10" s="73">
        <f>Erfassung!A12</f>
        <v>1</v>
      </c>
      <c r="B10" s="72">
        <f>Erfassung!B12</f>
        <v>43132</v>
      </c>
      <c r="C10" s="13" t="str">
        <f>Erfassung!H12</f>
        <v>Frankfurt-Düsseldorf-Frankfurt</v>
      </c>
      <c r="D10" s="17">
        <f>Erfassung!C12</f>
        <v>0.35416666666666669</v>
      </c>
      <c r="E10" s="18">
        <f>Erfassung!D12</f>
        <v>0.97916666666666663</v>
      </c>
      <c r="F10" s="19">
        <f>IF(ISNUMBER(Erfassung!C12)=FALSE,0,IF(ISNUMBER(Erfassung!D12)=FALSE,0,IF(E10-D10&lt;=0,(TIMEVALUE("23:59")-D10)*24+(1/60)+E10*24,(E10-D10)*24)))</f>
        <v>15</v>
      </c>
      <c r="G10" s="20">
        <f>MAX(0,INT(Erfassung!I12))</f>
        <v>440</v>
      </c>
      <c r="H10" s="64">
        <f>MAX(0,G10*'EGSZ Intern Reisekostensätze'!F$10)</f>
        <v>132</v>
      </c>
      <c r="I10" s="21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Reisekostensätze'!B$10,0)),0)))-IF(Erfassung!L12="X",0.2*'EGSZ Intern Reisekostensätze'!D$10)-IF(Erfassung!M12="x",0.4*'EGSZ Intern Reisekostensätze'!D$10)-IF(Erfassung!N12="x",0.4*'EGSZ Intern Reisekostensätze'!D$10))</f>
        <v>12</v>
      </c>
      <c r="J10" s="62">
        <f>IF(Erfassung!K12&gt;0,Erfassung!K12,IF('EGSZ Intern Abrechnung'!E10=0,IF(Erfassung!J12="p",'EGSZ Intern Reisekostensätze'!K$10,0),0))</f>
        <v>0</v>
      </c>
      <c r="K10" s="22">
        <f>Erfassung!O12</f>
        <v>65</v>
      </c>
      <c r="L10" s="67">
        <f>Erfassung!P12</f>
        <v>12.5</v>
      </c>
      <c r="M10" s="69">
        <f t="shared" ref="M10:M40" si="0">SUM(H10:L10)</f>
        <v>221.5</v>
      </c>
      <c r="N10" s="88" t="str">
        <f>Erfassung!E12</f>
        <v>Christian Gerow/EGSZ</v>
      </c>
      <c r="O10" s="140">
        <f>Erfassung!G12</f>
        <v>12345</v>
      </c>
    </row>
    <row r="11" spans="1:15" s="86" customFormat="1" ht="12.6" customHeight="1" x14ac:dyDescent="0.2">
      <c r="A11" s="73">
        <f>Erfassung!A13</f>
        <v>2</v>
      </c>
      <c r="B11" s="72">
        <f>Erfassung!B13</f>
        <v>43134</v>
      </c>
      <c r="C11" s="13" t="str">
        <f>Erfassung!H13</f>
        <v>Frankfurt-Hamburg</v>
      </c>
      <c r="D11" s="17">
        <f>Erfassung!C13</f>
        <v>0.91666666666666663</v>
      </c>
      <c r="E11" s="18">
        <f>Erfassung!D13</f>
        <v>0</v>
      </c>
      <c r="F11" s="19">
        <f>IF(ISNUMBER(Erfassung!C13)=FALSE,0,IF(ISNUMBER(Erfassung!D13)=FALSE,0,IF(E11-D11&lt;=0,(TIMEVALUE("23:59")-D11)*24+(1/60)+E11*24,(E11-D11)*24)))</f>
        <v>2.0000000000000009</v>
      </c>
      <c r="G11" s="20">
        <f>MAX(0,INT(Erfassung!I13))</f>
        <v>5</v>
      </c>
      <c r="H11" s="64">
        <f>MAX(0,G11*'EGSZ Intern Reisekostensätze'!F$10)</f>
        <v>1.5</v>
      </c>
      <c r="I11" s="21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Reisekostensätze'!B$10,0)),0)))-IF(Erfassung!L13="X",0.2*'EGSZ Intern Reisekostensätze'!D$10)-IF(Erfassung!M13="x",0.4*'EGSZ Intern Reisekostensätze'!D$10)-IF(Erfassung!N13="x",0.4*'EGSZ Intern Reisekostensätze'!D$10))</f>
        <v>12</v>
      </c>
      <c r="J11" s="62">
        <f>IF(Erfassung!K13&gt;0,Erfassung!K13,IF('EGSZ Intern Abrechnung'!E11=0,IF(Erfassung!J13="p",'EGSZ Intern Reisekostensätze'!K$10,0),0))</f>
        <v>0</v>
      </c>
      <c r="K11" s="22">
        <f>Erfassung!O13</f>
        <v>0</v>
      </c>
      <c r="L11" s="67">
        <f>Erfassung!P13</f>
        <v>25</v>
      </c>
      <c r="M11" s="69">
        <f t="shared" si="0"/>
        <v>38.5</v>
      </c>
      <c r="N11" s="88" t="str">
        <f>Erfassung!E13</f>
        <v>Ben Wang/Wang Industries</v>
      </c>
      <c r="O11" s="140">
        <f>Erfassung!G13</f>
        <v>0</v>
      </c>
    </row>
    <row r="12" spans="1:15" s="86" customFormat="1" ht="12.6" customHeight="1" x14ac:dyDescent="0.2">
      <c r="A12" s="73">
        <f>Erfassung!A14</f>
        <v>0</v>
      </c>
      <c r="B12" s="72">
        <f>Erfassung!B14</f>
        <v>43135</v>
      </c>
      <c r="C12" s="13" t="str">
        <f>Erfassung!H14</f>
        <v>Hamburg</v>
      </c>
      <c r="D12" s="18">
        <f>Erfassung!C14</f>
        <v>0</v>
      </c>
      <c r="E12" s="18">
        <f>Erfassung!D14</f>
        <v>0</v>
      </c>
      <c r="F12" s="19">
        <f>IF(ISNUMBER(Erfassung!C14)=FALSE,0,IF(ISNUMBER(Erfassung!D14)=FALSE,0,IF(E12-D12&lt;=0,(TIMEVALUE("23:59")-D12)*24+(1/60)+E12*24,(E12-D12)*24)))</f>
        <v>24</v>
      </c>
      <c r="G12" s="20">
        <f>MAX(0,INT(Erfassung!I14))</f>
        <v>0</v>
      </c>
      <c r="H12" s="64">
        <f>MAX(0,G12*'EGSZ Intern Reisekostensätze'!F$10)</f>
        <v>0</v>
      </c>
      <c r="I12" s="21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Reisekostensätze'!B$10,0)),0)))-IF(Erfassung!L14="X",0.2*'EGSZ Intern Reisekostensätze'!D$10)-IF(Erfassung!M14="x",0.4*'EGSZ Intern Reisekostensätze'!D$10)-IF(Erfassung!N14="x",0.4*'EGSZ Intern Reisekostensätze'!D$10))</f>
        <v>9.5999999999999979</v>
      </c>
      <c r="J12" s="62">
        <f>IF(Erfassung!K14&gt;0,Erfassung!K14,IF('EGSZ Intern Abrechnung'!E12=0,IF(Erfassung!J14="p",'EGSZ Intern Reisekostensätze'!K$10,0),0))</f>
        <v>0</v>
      </c>
      <c r="K12" s="22">
        <f>Erfassung!O14</f>
        <v>0</v>
      </c>
      <c r="L12" s="67">
        <f>Erfassung!P14</f>
        <v>45</v>
      </c>
      <c r="M12" s="69">
        <f t="shared" si="0"/>
        <v>54.599999999999994</v>
      </c>
      <c r="N12" s="88">
        <f>Erfassung!E14</f>
        <v>0</v>
      </c>
      <c r="O12" s="140">
        <f>Erfassung!G14</f>
        <v>0</v>
      </c>
    </row>
    <row r="13" spans="1:15" s="86" customFormat="1" ht="12.6" customHeight="1" x14ac:dyDescent="0.2">
      <c r="A13" s="73">
        <f>Erfassung!A15</f>
        <v>0</v>
      </c>
      <c r="B13" s="72">
        <f>Erfassung!B15</f>
        <v>43136</v>
      </c>
      <c r="C13" s="13" t="str">
        <f>Erfassung!H15</f>
        <v>Hamburg-Frankfurt</v>
      </c>
      <c r="D13" s="17">
        <f>Erfassung!C15</f>
        <v>0</v>
      </c>
      <c r="E13" s="18">
        <f>Erfassung!D15</f>
        <v>0.3125</v>
      </c>
      <c r="F13" s="19">
        <f>IF(ISNUMBER(Erfassung!C15)=FALSE,0,IF(ISNUMBER(Erfassung!D15)=FALSE,0,IF(E13-D13&lt;=0,(TIMEVALUE("23:59")-D13)*24+(1/60)+E13*24,(E13-D13)*24)))</f>
        <v>7.5</v>
      </c>
      <c r="G13" s="20">
        <f>MAX(0,INT(Erfassung!I15))</f>
        <v>5</v>
      </c>
      <c r="H13" s="64">
        <f>MAX(0,G13*'EGSZ Intern Reisekostensätze'!F$10)</f>
        <v>1.5</v>
      </c>
      <c r="I13" s="21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Reisekostensätze'!B$10,0)),0)))-IF(Erfassung!L15="X",0.2*'EGSZ Intern Reisekostensätze'!D$10)-IF(Erfassung!M15="x",0.4*'EGSZ Intern Reisekostensätze'!D$10)-IF(Erfassung!N15="x",0.4*'EGSZ Intern Reisekostensätze'!D$10))</f>
        <v>7.1999999999999993</v>
      </c>
      <c r="J13" s="62">
        <f>IF(Erfassung!K15&gt;0,Erfassung!K15,IF('EGSZ Intern Abrechnung'!E13=0,IF(Erfassung!J15="p",'EGSZ Intern Reisekostensätze'!K$10,0),0))</f>
        <v>240</v>
      </c>
      <c r="K13" s="22">
        <f>Erfassung!O15</f>
        <v>0</v>
      </c>
      <c r="L13" s="67">
        <f>Erfassung!P15</f>
        <v>150</v>
      </c>
      <c r="M13" s="69">
        <f t="shared" si="0"/>
        <v>398.7</v>
      </c>
      <c r="N13" s="88">
        <f>Erfassung!E15</f>
        <v>0</v>
      </c>
      <c r="O13" s="140">
        <f>Erfassung!G15</f>
        <v>0</v>
      </c>
    </row>
    <row r="14" spans="1:15" s="86" customFormat="1" ht="12.6" customHeight="1" x14ac:dyDescent="0.2">
      <c r="A14" s="73">
        <f>Erfassung!A16</f>
        <v>0</v>
      </c>
      <c r="B14" s="72">
        <f>Erfassung!B16</f>
        <v>0</v>
      </c>
      <c r="C14" s="13">
        <f>Erfassung!H16</f>
        <v>0</v>
      </c>
      <c r="D14" s="17">
        <f>Erfassung!C16</f>
        <v>0</v>
      </c>
      <c r="E14" s="18">
        <f>Erfassung!D16</f>
        <v>0</v>
      </c>
      <c r="F14" s="19">
        <f>IF(ISNUMBER(Erfassung!C16)=FALSE,0,IF(ISNUMBER(Erfassung!D16)=FALSE,0,IF(E14-D14&lt;=0,(TIMEVALUE("23:59")-D14)*24+(1/60)+E14*24,(E14-D14)*24)))</f>
        <v>0</v>
      </c>
      <c r="G14" s="20">
        <f>MAX(0,INT(Erfassung!I16))</f>
        <v>0</v>
      </c>
      <c r="H14" s="64">
        <f>MAX(0,G14*'EGSZ Intern Reisekostensätze'!F$10)</f>
        <v>0</v>
      </c>
      <c r="I14" s="21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Reisekostensätze'!B$10,0)),0)))-IF(Erfassung!L16="X",0.2*'EGSZ Intern Reisekostensätze'!D$10)-IF(Erfassung!M16="x",0.4*'EGSZ Intern Reisekostensätze'!D$10)-IF(Erfassung!N16="x",0.4*'EGSZ Intern Reisekostensätze'!D$10))</f>
        <v>0</v>
      </c>
      <c r="J14" s="62">
        <f>IF(Erfassung!K16&gt;0,Erfassung!K16,IF('EGSZ Intern Abrechnung'!E14=0,IF(Erfassung!J16="p",'EGSZ Intern Reisekostensätze'!K$10,0),0))</f>
        <v>0</v>
      </c>
      <c r="K14" s="22">
        <f>Erfassung!O16</f>
        <v>0</v>
      </c>
      <c r="L14" s="67">
        <f>Erfassung!P16</f>
        <v>0</v>
      </c>
      <c r="M14" s="69">
        <f t="shared" si="0"/>
        <v>0</v>
      </c>
      <c r="N14" s="88">
        <f>Erfassung!E16</f>
        <v>0</v>
      </c>
      <c r="O14" s="140">
        <f>Erfassung!G16</f>
        <v>0</v>
      </c>
    </row>
    <row r="15" spans="1:15" s="86" customFormat="1" ht="12.6" customHeight="1" x14ac:dyDescent="0.2">
      <c r="A15" s="73">
        <f>Erfassung!A17</f>
        <v>3</v>
      </c>
      <c r="B15" s="72">
        <f>Erfassung!B17</f>
        <v>43148</v>
      </c>
      <c r="C15" s="13" t="str">
        <f>Erfassung!H17</f>
        <v>Düsseldorf-Köln-Düsseldorf</v>
      </c>
      <c r="D15" s="17">
        <f>Erfassung!C17</f>
        <v>0.83333333333333337</v>
      </c>
      <c r="E15" s="18">
        <f>Erfassung!D17</f>
        <v>0.20833333333333334</v>
      </c>
      <c r="F15" s="19">
        <f>IF(ISNUMBER(Erfassung!C17)=FALSE,0,IF(ISNUMBER(Erfassung!D17)=FALSE,0,IF(E15-D15&lt;=0,(TIMEVALUE("23:59")-D15)*24+(1/60)+E15*24,(E15-D15)*24)))</f>
        <v>9</v>
      </c>
      <c r="G15" s="20">
        <f>MAX(0,INT(Erfassung!I17))</f>
        <v>82</v>
      </c>
      <c r="H15" s="64">
        <f>MAX(0,G15*'EGSZ Intern Reisekostensätze'!F$10)</f>
        <v>24.599999999999998</v>
      </c>
      <c r="I15" s="21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Reisekostensätze'!B$10,0)),0)))-IF(Erfassung!L17="X",0.2*'EGSZ Intern Reisekostensätze'!D$10)-IF(Erfassung!M17="x",0.4*'EGSZ Intern Reisekostensätze'!D$10)-IF(Erfassung!N17="x",0.4*'EGSZ Intern Reisekostensätze'!D$10))</f>
        <v>12</v>
      </c>
      <c r="J15" s="62">
        <f>IF(Erfassung!K17&gt;0,Erfassung!K17,IF('EGSZ Intern Abrechnung'!E15=0,IF(Erfassung!J17="p",'EGSZ Intern Reisekostensätze'!K$10,0),0))</f>
        <v>0</v>
      </c>
      <c r="K15" s="22">
        <f>Erfassung!O17</f>
        <v>0</v>
      </c>
      <c r="L15" s="67">
        <f>Erfassung!P17</f>
        <v>8.4</v>
      </c>
      <c r="M15" s="69">
        <f t="shared" si="0"/>
        <v>44.999999999999993</v>
      </c>
      <c r="N15" s="88" t="str">
        <f>Erfassung!E17</f>
        <v>Nachtdienst Eilig GmbH</v>
      </c>
      <c r="O15" s="140">
        <f>Erfassung!G17</f>
        <v>0</v>
      </c>
    </row>
    <row r="16" spans="1:15" s="86" customFormat="1" ht="12.6" customHeight="1" x14ac:dyDescent="0.2">
      <c r="A16" s="73">
        <f>Erfassung!A18</f>
        <v>0</v>
      </c>
      <c r="B16" s="72">
        <f>Erfassung!B18</f>
        <v>0</v>
      </c>
      <c r="C16" s="13">
        <f>Erfassung!H18</f>
        <v>0</v>
      </c>
      <c r="D16" s="17">
        <f>Erfassung!C18</f>
        <v>0</v>
      </c>
      <c r="E16" s="18">
        <f>Erfassung!D18</f>
        <v>0</v>
      </c>
      <c r="F16" s="19">
        <f>IF(ISNUMBER(Erfassung!C18)=FALSE,0,IF(ISNUMBER(Erfassung!D18)=FALSE,0,IF(E16-D16&lt;=0,(TIMEVALUE("23:59")-D16)*24+(1/60)+E16*24,(E16-D16)*24)))</f>
        <v>0</v>
      </c>
      <c r="G16" s="20">
        <f>MAX(0,INT(Erfassung!I18))</f>
        <v>0</v>
      </c>
      <c r="H16" s="64">
        <f>MAX(0,G16*'EGSZ Intern Reisekostensätze'!F$10)</f>
        <v>0</v>
      </c>
      <c r="I16" s="21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Reisekostensätze'!B$10,0)),0)))-IF(Erfassung!L18="X",0.2*'EGSZ Intern Reisekostensätze'!D$10)-IF(Erfassung!M18="x",0.4*'EGSZ Intern Reisekostensätze'!D$10)-IF(Erfassung!N18="x",0.4*'EGSZ Intern Reisekostensätze'!D$10))</f>
        <v>0</v>
      </c>
      <c r="J16" s="62">
        <f>IF(Erfassung!K18&gt;0,Erfassung!K18,IF('EGSZ Intern Abrechnung'!E16=0,IF(Erfassung!J18="p",'EGSZ Intern Reisekostensätze'!K$10,0),0))</f>
        <v>0</v>
      </c>
      <c r="K16" s="22">
        <f>Erfassung!O18</f>
        <v>0</v>
      </c>
      <c r="L16" s="67">
        <f>Erfassung!P18</f>
        <v>0</v>
      </c>
      <c r="M16" s="69">
        <f t="shared" si="0"/>
        <v>0</v>
      </c>
      <c r="N16" s="88">
        <f>Erfassung!E18</f>
        <v>0</v>
      </c>
      <c r="O16" s="140">
        <f>Erfassung!G18</f>
        <v>0</v>
      </c>
    </row>
    <row r="17" spans="1:15" s="86" customFormat="1" ht="12.6" customHeight="1" x14ac:dyDescent="0.2">
      <c r="A17" s="73">
        <f>Erfassung!A19</f>
        <v>4</v>
      </c>
      <c r="B17" s="72">
        <f>Erfassung!B19</f>
        <v>43149</v>
      </c>
      <c r="C17" s="13" t="str">
        <f>Erfassung!H19</f>
        <v>Frankfurt-Düsseldorf-Frankfurt</v>
      </c>
      <c r="D17" s="17">
        <f>Erfassung!C19</f>
        <v>0.375</v>
      </c>
      <c r="E17" s="18">
        <f>Erfassung!D19</f>
        <v>0.70833333333333337</v>
      </c>
      <c r="F17" s="19">
        <f>IF(ISNUMBER(Erfassung!C19)=FALSE,0,IF(ISNUMBER(Erfassung!D19)=FALSE,0,IF(E17-D17&lt;=0,(TIMEVALUE("23:59")-D17)*24+(1/60)+E17*24,(E17-D17)*24)))</f>
        <v>8</v>
      </c>
      <c r="G17" s="20">
        <f>MAX(0,INT(Erfassung!I19))</f>
        <v>440</v>
      </c>
      <c r="H17" s="64">
        <f>MAX(0,G17*'EGSZ Intern Reisekostensätze'!F$10)</f>
        <v>132</v>
      </c>
      <c r="I17" s="21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Reisekostensätze'!B$10,0)),0)))-IF(Erfassung!L19="X",0.2*'EGSZ Intern Reisekostensätze'!D$10)-IF(Erfassung!M19="x",0.4*'EGSZ Intern Reisekostensätze'!D$10)-IF(Erfassung!N19="x",0.4*'EGSZ Intern Reisekostensätze'!D$10))</f>
        <v>0</v>
      </c>
      <c r="J17" s="62">
        <f>IF(Erfassung!K19&gt;0,Erfassung!K19,IF('EGSZ Intern Abrechnung'!E17=0,IF(Erfassung!J19="p",'EGSZ Intern Reisekostensätze'!K$10,0),0))</f>
        <v>0</v>
      </c>
      <c r="K17" s="22">
        <f>Erfassung!O19</f>
        <v>0</v>
      </c>
      <c r="L17" s="67">
        <f>Erfassung!P19</f>
        <v>0</v>
      </c>
      <c r="M17" s="69">
        <f t="shared" si="0"/>
        <v>132</v>
      </c>
      <c r="N17" s="88" t="str">
        <f>Erfassung!E19</f>
        <v>Herr Schmitt, LSt-AP, Finanzamt D-Mitte</v>
      </c>
      <c r="O17" s="140">
        <f>Erfassung!G19</f>
        <v>0</v>
      </c>
    </row>
    <row r="18" spans="1:15" s="86" customFormat="1" ht="12.6" customHeight="1" x14ac:dyDescent="0.2">
      <c r="A18" s="73">
        <f>Erfassung!A20</f>
        <v>0</v>
      </c>
      <c r="B18" s="72">
        <f>Erfassung!B20</f>
        <v>0</v>
      </c>
      <c r="C18" s="13">
        <f>Erfassung!H20</f>
        <v>0</v>
      </c>
      <c r="D18" s="17">
        <f>Erfassung!C20</f>
        <v>0</v>
      </c>
      <c r="E18" s="18">
        <f>Erfassung!D20</f>
        <v>0</v>
      </c>
      <c r="F18" s="19">
        <f>IF(ISNUMBER(Erfassung!C20)=FALSE,0,IF(ISNUMBER(Erfassung!D20)=FALSE,0,IF(E18-D18&lt;=0,(TIMEVALUE("23:59")-D18)*24+(1/60)+E18*24,(E18-D18)*24)))</f>
        <v>0</v>
      </c>
      <c r="G18" s="20">
        <f>MAX(0,INT(Erfassung!I20))</f>
        <v>0</v>
      </c>
      <c r="H18" s="64">
        <f>MAX(0,G18*'EGSZ Intern Reisekostensätze'!F$10)</f>
        <v>0</v>
      </c>
      <c r="I18" s="21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Reisekostensätze'!B$10,0)),0)))-IF(Erfassung!L20="X",0.2*'EGSZ Intern Reisekostensätze'!D$10)-IF(Erfassung!M20="x",0.4*'EGSZ Intern Reisekostensätze'!D$10)-IF(Erfassung!N20="x",0.4*'EGSZ Intern Reisekostensätze'!D$10))</f>
        <v>0</v>
      </c>
      <c r="J18" s="62">
        <f>IF(Erfassung!K20&gt;0,Erfassung!K20,IF('EGSZ Intern Abrechnung'!E18=0,IF(Erfassung!J20="p",'EGSZ Intern Reisekostensätze'!K$10,0),0))</f>
        <v>0</v>
      </c>
      <c r="K18" s="22">
        <f>Erfassung!O20</f>
        <v>0</v>
      </c>
      <c r="L18" s="67">
        <f>Erfassung!P20</f>
        <v>0</v>
      </c>
      <c r="M18" s="69">
        <f t="shared" si="0"/>
        <v>0</v>
      </c>
      <c r="N18" s="88">
        <f>Erfassung!E20</f>
        <v>0</v>
      </c>
      <c r="O18" s="140">
        <f>Erfassung!G20</f>
        <v>0</v>
      </c>
    </row>
    <row r="19" spans="1:15" s="86" customFormat="1" ht="12.6" customHeight="1" x14ac:dyDescent="0.2">
      <c r="A19" s="73">
        <f>Erfassung!A21</f>
        <v>0</v>
      </c>
      <c r="B19" s="72">
        <f>Erfassung!B21</f>
        <v>0</v>
      </c>
      <c r="C19" s="13">
        <f>Erfassung!H21</f>
        <v>0</v>
      </c>
      <c r="D19" s="17">
        <f>Erfassung!C21</f>
        <v>0</v>
      </c>
      <c r="E19" s="18">
        <f>Erfassung!D21</f>
        <v>0</v>
      </c>
      <c r="F19" s="19">
        <f>IF(ISNUMBER(Erfassung!C21)=FALSE,0,IF(ISNUMBER(Erfassung!D21)=FALSE,0,IF(E19-D19&lt;=0,(TIMEVALUE("23:59")-D19)*24+(1/60)+E19*24,(E19-D19)*24)))</f>
        <v>0</v>
      </c>
      <c r="G19" s="20">
        <f>MAX(0,INT(Erfassung!I21))</f>
        <v>0</v>
      </c>
      <c r="H19" s="64">
        <f>MAX(0,G19*'EGSZ Intern Reisekostensätze'!F$10)</f>
        <v>0</v>
      </c>
      <c r="I19" s="21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Reisekostensätze'!B$10,0)),0)))-IF(Erfassung!L21="X",0.2*'EGSZ Intern Reisekostensätze'!D$10)-IF(Erfassung!M21="x",0.4*'EGSZ Intern Reisekostensätze'!D$10)-IF(Erfassung!N21="x",0.4*'EGSZ Intern Reisekostensätze'!D$10))</f>
        <v>0</v>
      </c>
      <c r="J19" s="62">
        <f>IF(Erfassung!K21&gt;0,Erfassung!K21,IF('EGSZ Intern Abrechnung'!E19=0,IF(Erfassung!J21="p",'EGSZ Intern Reisekostensätze'!K$10,0),0))</f>
        <v>0</v>
      </c>
      <c r="K19" s="22">
        <f>Erfassung!O21</f>
        <v>0</v>
      </c>
      <c r="L19" s="67">
        <f>Erfassung!P21</f>
        <v>0</v>
      </c>
      <c r="M19" s="69">
        <f t="shared" si="0"/>
        <v>0</v>
      </c>
      <c r="N19" s="88">
        <f>Erfassung!E21</f>
        <v>0</v>
      </c>
      <c r="O19" s="140">
        <f>Erfassung!G21</f>
        <v>0</v>
      </c>
    </row>
    <row r="20" spans="1:15" s="86" customFormat="1" ht="12.6" customHeight="1" x14ac:dyDescent="0.2">
      <c r="A20" s="73">
        <f>Erfassung!A22</f>
        <v>0</v>
      </c>
      <c r="B20" s="72">
        <f>Erfassung!B22</f>
        <v>0</v>
      </c>
      <c r="C20" s="13">
        <f>Erfassung!H22</f>
        <v>0</v>
      </c>
      <c r="D20" s="17">
        <f>Erfassung!C22</f>
        <v>0</v>
      </c>
      <c r="E20" s="18">
        <f>Erfassung!D22</f>
        <v>0</v>
      </c>
      <c r="F20" s="19">
        <f>IF(ISNUMBER(Erfassung!C22)=FALSE,0,IF(ISNUMBER(Erfassung!D22)=FALSE,0,IF(E20-D20&lt;=0,(TIMEVALUE("23:59")-D20)*24+(1/60)+E20*24,(E20-D20)*24)))</f>
        <v>0</v>
      </c>
      <c r="G20" s="20">
        <f>MAX(0,INT(Erfassung!I22))</f>
        <v>0</v>
      </c>
      <c r="H20" s="64">
        <f>MAX(0,G20*'EGSZ Intern Reisekostensätze'!F$10)</f>
        <v>0</v>
      </c>
      <c r="I20" s="21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Reisekostensätze'!B$10,0)),0)))-IF(Erfassung!L22="X",0.2*'EGSZ Intern Reisekostensätze'!D$10)-IF(Erfassung!M22="x",0.4*'EGSZ Intern Reisekostensätze'!D$10)-IF(Erfassung!N22="x",0.4*'EGSZ Intern Reisekostensätze'!D$10))</f>
        <v>0</v>
      </c>
      <c r="J20" s="62">
        <f>IF(Erfassung!K22&gt;0,Erfassung!K22,IF('EGSZ Intern Abrechnung'!E20=0,IF(Erfassung!J22="p",'EGSZ Intern Reisekostensätze'!K$10,0),0))</f>
        <v>0</v>
      </c>
      <c r="K20" s="22">
        <f>Erfassung!O22</f>
        <v>0</v>
      </c>
      <c r="L20" s="67">
        <f>Erfassung!P22</f>
        <v>0</v>
      </c>
      <c r="M20" s="69">
        <f t="shared" si="0"/>
        <v>0</v>
      </c>
      <c r="N20" s="88">
        <f>Erfassung!E22</f>
        <v>0</v>
      </c>
      <c r="O20" s="140">
        <f>Erfassung!G22</f>
        <v>0</v>
      </c>
    </row>
    <row r="21" spans="1:15" s="86" customFormat="1" ht="12.6" customHeight="1" x14ac:dyDescent="0.2">
      <c r="A21" s="73">
        <f>Erfassung!A23</f>
        <v>0</v>
      </c>
      <c r="B21" s="72">
        <f>Erfassung!B23</f>
        <v>0</v>
      </c>
      <c r="C21" s="13">
        <f>Erfassung!H23</f>
        <v>0</v>
      </c>
      <c r="D21" s="17">
        <f>Erfassung!C23</f>
        <v>0</v>
      </c>
      <c r="E21" s="18">
        <f>Erfassung!D23</f>
        <v>0</v>
      </c>
      <c r="F21" s="19">
        <f>IF(ISNUMBER(Erfassung!C23)=FALSE,0,IF(ISNUMBER(Erfassung!D23)=FALSE,0,IF(E21-D21&lt;=0,(TIMEVALUE("23:59")-D21)*24+(1/60)+E21*24,(E21-D21)*24)))</f>
        <v>0</v>
      </c>
      <c r="G21" s="20">
        <f>MAX(0,INT(Erfassung!I23))</f>
        <v>0</v>
      </c>
      <c r="H21" s="64">
        <f>MAX(0,G21*'EGSZ Intern Reisekostensätze'!F$10)</f>
        <v>0</v>
      </c>
      <c r="I21" s="21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Reisekostensätze'!B$10,0)),0)))-IF(Erfassung!L23="X",0.2*'EGSZ Intern Reisekostensätze'!D$10)-IF(Erfassung!M23="x",0.4*'EGSZ Intern Reisekostensätze'!D$10)-IF(Erfassung!N23="x",0.4*'EGSZ Intern Reisekostensätze'!D$10))</f>
        <v>0</v>
      </c>
      <c r="J21" s="62">
        <f>IF(Erfassung!K23&gt;0,Erfassung!K23,IF('EGSZ Intern Abrechnung'!E21=0,IF(Erfassung!J23="p",'EGSZ Intern Reisekostensätze'!K$10,0),0))</f>
        <v>0</v>
      </c>
      <c r="K21" s="22">
        <f>Erfassung!O23</f>
        <v>0</v>
      </c>
      <c r="L21" s="67">
        <f>Erfassung!P23</f>
        <v>0</v>
      </c>
      <c r="M21" s="69">
        <f t="shared" si="0"/>
        <v>0</v>
      </c>
      <c r="N21" s="88">
        <f>Erfassung!E23</f>
        <v>0</v>
      </c>
      <c r="O21" s="140">
        <f>Erfassung!G23</f>
        <v>0</v>
      </c>
    </row>
    <row r="22" spans="1:15" s="86" customFormat="1" ht="12.6" customHeight="1" x14ac:dyDescent="0.2">
      <c r="A22" s="73">
        <f>Erfassung!A24</f>
        <v>0</v>
      </c>
      <c r="B22" s="72">
        <f>Erfassung!B24</f>
        <v>0</v>
      </c>
      <c r="C22" s="13">
        <f>Erfassung!H24</f>
        <v>0</v>
      </c>
      <c r="D22" s="17">
        <f>Erfassung!C24</f>
        <v>0</v>
      </c>
      <c r="E22" s="18">
        <f>Erfassung!D24</f>
        <v>0</v>
      </c>
      <c r="F22" s="19">
        <f>IF(ISNUMBER(Erfassung!C24)=FALSE,0,IF(ISNUMBER(Erfassung!D24)=FALSE,0,IF(E22-D22&lt;=0,(TIMEVALUE("23:59")-D22)*24+(1/60)+E22*24,(E22-D22)*24)))</f>
        <v>0</v>
      </c>
      <c r="G22" s="20">
        <f>MAX(0,INT(Erfassung!I24))</f>
        <v>0</v>
      </c>
      <c r="H22" s="64">
        <f>MAX(0,G22*'EGSZ Intern Reisekostensätze'!F$10)</f>
        <v>0</v>
      </c>
      <c r="I22" s="21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Reisekostensätze'!B$10,0)),0)))-IF(Erfassung!L24="X",0.2*'EGSZ Intern Reisekostensätze'!D$10)-IF(Erfassung!M24="x",0.4*'EGSZ Intern Reisekostensätze'!D$10)-IF(Erfassung!N24="x",0.4*'EGSZ Intern Reisekostensätze'!D$10))</f>
        <v>0</v>
      </c>
      <c r="J22" s="62">
        <f>IF(Erfassung!K24&gt;0,Erfassung!K24,IF('EGSZ Intern Abrechnung'!E22=0,IF(Erfassung!J24="p",'EGSZ Intern Reisekostensätze'!K$10,0),0))</f>
        <v>0</v>
      </c>
      <c r="K22" s="22">
        <f>Erfassung!O24</f>
        <v>0</v>
      </c>
      <c r="L22" s="67">
        <f>Erfassung!P24</f>
        <v>0</v>
      </c>
      <c r="M22" s="69">
        <f t="shared" si="0"/>
        <v>0</v>
      </c>
      <c r="N22" s="88">
        <f>Erfassung!E24</f>
        <v>0</v>
      </c>
      <c r="O22" s="140">
        <f>Erfassung!G24</f>
        <v>0</v>
      </c>
    </row>
    <row r="23" spans="1:15" s="86" customFormat="1" ht="12.6" customHeight="1" x14ac:dyDescent="0.2">
      <c r="A23" s="73">
        <f>Erfassung!A25</f>
        <v>0</v>
      </c>
      <c r="B23" s="72">
        <f>Erfassung!B25</f>
        <v>0</v>
      </c>
      <c r="C23" s="13">
        <f>Erfassung!H25</f>
        <v>0</v>
      </c>
      <c r="D23" s="17">
        <f>Erfassung!C25</f>
        <v>0</v>
      </c>
      <c r="E23" s="18">
        <f>Erfassung!D25</f>
        <v>0</v>
      </c>
      <c r="F23" s="19">
        <f>IF(ISNUMBER(Erfassung!C25)=FALSE,0,IF(ISNUMBER(Erfassung!D25)=FALSE,0,IF(E23-D23&lt;=0,(TIMEVALUE("23:59")-D23)*24+(1/60)+E23*24,(E23-D23)*24)))</f>
        <v>0</v>
      </c>
      <c r="G23" s="20">
        <f>MAX(0,INT(Erfassung!I25))</f>
        <v>0</v>
      </c>
      <c r="H23" s="64">
        <f>MAX(0,G23*'EGSZ Intern Reisekostensätze'!F$10)</f>
        <v>0</v>
      </c>
      <c r="I23" s="21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Reisekostensätze'!B$10,0)),0)))-IF(Erfassung!L25="X",0.2*'EGSZ Intern Reisekostensätze'!D$10)-IF(Erfassung!M25="x",0.4*'EGSZ Intern Reisekostensätze'!D$10)-IF(Erfassung!N25="x",0.4*'EGSZ Intern Reisekostensätze'!D$10))</f>
        <v>0</v>
      </c>
      <c r="J23" s="62">
        <f>IF(Erfassung!K25&gt;0,Erfassung!K25,IF('EGSZ Intern Abrechnung'!E23=0,IF(Erfassung!J25="p",'EGSZ Intern Reisekostensätze'!K$10,0),0))</f>
        <v>0</v>
      </c>
      <c r="K23" s="22">
        <f>Erfassung!O25</f>
        <v>0</v>
      </c>
      <c r="L23" s="67">
        <f>Erfassung!P25</f>
        <v>0</v>
      </c>
      <c r="M23" s="69">
        <f t="shared" si="0"/>
        <v>0</v>
      </c>
      <c r="N23" s="88">
        <f>Erfassung!E25</f>
        <v>0</v>
      </c>
      <c r="O23" s="140">
        <f>Erfassung!G25</f>
        <v>0</v>
      </c>
    </row>
    <row r="24" spans="1:15" s="86" customFormat="1" ht="12.6" customHeight="1" x14ac:dyDescent="0.2">
      <c r="A24" s="73">
        <f>Erfassung!A26</f>
        <v>0</v>
      </c>
      <c r="B24" s="72">
        <f>Erfassung!B26</f>
        <v>0</v>
      </c>
      <c r="C24" s="13">
        <f>Erfassung!H26</f>
        <v>0</v>
      </c>
      <c r="D24" s="17">
        <f>Erfassung!C26</f>
        <v>0</v>
      </c>
      <c r="E24" s="18">
        <f>Erfassung!D26</f>
        <v>0</v>
      </c>
      <c r="F24" s="19">
        <f>IF(ISNUMBER(Erfassung!C26)=FALSE,0,IF(ISNUMBER(Erfassung!D26)=FALSE,0,IF(E24-D24&lt;=0,(TIMEVALUE("23:59")-D24)*24+(1/60)+E24*24,(E24-D24)*24)))</f>
        <v>0</v>
      </c>
      <c r="G24" s="20">
        <f>MAX(0,INT(Erfassung!I26))</f>
        <v>0</v>
      </c>
      <c r="H24" s="64">
        <f>MAX(0,G24*'EGSZ Intern Reisekostensätze'!F$10)</f>
        <v>0</v>
      </c>
      <c r="I24" s="21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Reisekostensätze'!B$10,0)),0)))-IF(Erfassung!L26="X",0.2*'EGSZ Intern Reisekostensätze'!D$10)-IF(Erfassung!M26="x",0.4*'EGSZ Intern Reisekostensätze'!D$10)-IF(Erfassung!N26="x",0.4*'EGSZ Intern Reisekostensätze'!D$10))</f>
        <v>0</v>
      </c>
      <c r="J24" s="62">
        <f>IF(Erfassung!K26&gt;0,Erfassung!K26,IF('EGSZ Intern Abrechnung'!E24=0,IF(Erfassung!J26="p",'EGSZ Intern Reisekostensätze'!K$10,0),0))</f>
        <v>0</v>
      </c>
      <c r="K24" s="22">
        <f>Erfassung!O26</f>
        <v>0</v>
      </c>
      <c r="L24" s="67">
        <f>Erfassung!P26</f>
        <v>0</v>
      </c>
      <c r="M24" s="69">
        <f t="shared" si="0"/>
        <v>0</v>
      </c>
      <c r="N24" s="88">
        <f>Erfassung!E26</f>
        <v>0</v>
      </c>
      <c r="O24" s="140">
        <f>Erfassung!G26</f>
        <v>0</v>
      </c>
    </row>
    <row r="25" spans="1:15" s="86" customFormat="1" ht="12.6" customHeight="1" x14ac:dyDescent="0.2">
      <c r="A25" s="73">
        <f>Erfassung!A27</f>
        <v>0</v>
      </c>
      <c r="B25" s="72">
        <f>Erfassung!B27</f>
        <v>0</v>
      </c>
      <c r="C25" s="13">
        <f>Erfassung!H27</f>
        <v>0</v>
      </c>
      <c r="D25" s="17">
        <f>Erfassung!C27</f>
        <v>0</v>
      </c>
      <c r="E25" s="18">
        <f>Erfassung!D27</f>
        <v>0</v>
      </c>
      <c r="F25" s="19">
        <f>IF(ISNUMBER(Erfassung!C27)=FALSE,0,IF(ISNUMBER(Erfassung!D27)=FALSE,0,IF(E25-D25&lt;=0,(TIMEVALUE("23:59")-D25)*24+(1/60)+E25*24,(E25-D25)*24)))</f>
        <v>0</v>
      </c>
      <c r="G25" s="20">
        <f>MAX(0,INT(Erfassung!I27))</f>
        <v>0</v>
      </c>
      <c r="H25" s="64">
        <f>MAX(0,G25*'EGSZ Intern Reisekostensätze'!F$10)</f>
        <v>0</v>
      </c>
      <c r="I25" s="21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Reisekostensätze'!B$10,0)),0)))-IF(Erfassung!L27="X",0.2*'EGSZ Intern Reisekostensätze'!D$10)-IF(Erfassung!M27="x",0.4*'EGSZ Intern Reisekostensätze'!D$10)-IF(Erfassung!N27="x",0.4*'EGSZ Intern Reisekostensätze'!D$10))</f>
        <v>0</v>
      </c>
      <c r="J25" s="62">
        <f>IF(Erfassung!K27&gt;0,Erfassung!K27,IF('EGSZ Intern Abrechnung'!E25=0,IF(Erfassung!J27="p",'EGSZ Intern Reisekostensätze'!K$10,0),0))</f>
        <v>0</v>
      </c>
      <c r="K25" s="22">
        <f>Erfassung!O27</f>
        <v>0</v>
      </c>
      <c r="L25" s="67">
        <f>Erfassung!P27</f>
        <v>0</v>
      </c>
      <c r="M25" s="69">
        <f t="shared" si="0"/>
        <v>0</v>
      </c>
      <c r="N25" s="88">
        <f>Erfassung!E27</f>
        <v>0</v>
      </c>
      <c r="O25" s="140">
        <f>Erfassung!G27</f>
        <v>0</v>
      </c>
    </row>
    <row r="26" spans="1:15" s="86" customFormat="1" ht="12.6" customHeight="1" x14ac:dyDescent="0.2">
      <c r="A26" s="73">
        <f>Erfassung!A28</f>
        <v>0</v>
      </c>
      <c r="B26" s="72">
        <f>Erfassung!B28</f>
        <v>0</v>
      </c>
      <c r="C26" s="13">
        <f>Erfassung!H28</f>
        <v>0</v>
      </c>
      <c r="D26" s="17">
        <f>Erfassung!C28</f>
        <v>0</v>
      </c>
      <c r="E26" s="18">
        <f>Erfassung!D28</f>
        <v>0</v>
      </c>
      <c r="F26" s="19">
        <f>IF(ISNUMBER(Erfassung!C28)=FALSE,0,IF(ISNUMBER(Erfassung!D28)=FALSE,0,IF(E26-D26&lt;=0,(TIMEVALUE("23:59")-D26)*24+(1/60)+E26*24,(E26-D26)*24)))</f>
        <v>0</v>
      </c>
      <c r="G26" s="20">
        <f>MAX(0,INT(Erfassung!I28))</f>
        <v>0</v>
      </c>
      <c r="H26" s="64">
        <f>MAX(0,G26*'EGSZ Intern Reisekostensätze'!F$10)</f>
        <v>0</v>
      </c>
      <c r="I26" s="21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Reisekostensätze'!B$10,0)),0)))-IF(Erfassung!L28="X",0.2*'EGSZ Intern Reisekostensätze'!D$10)-IF(Erfassung!M28="x",0.4*'EGSZ Intern Reisekostensätze'!D$10)-IF(Erfassung!N28="x",0.4*'EGSZ Intern Reisekostensätze'!D$10))</f>
        <v>0</v>
      </c>
      <c r="J26" s="62">
        <f>IF(Erfassung!K28&gt;0,Erfassung!K28,IF('EGSZ Intern Abrechnung'!E26=0,IF(Erfassung!J28="p",'EGSZ Intern Reisekostensätze'!K$10,0),0))</f>
        <v>0</v>
      </c>
      <c r="K26" s="22">
        <f>Erfassung!O28</f>
        <v>0</v>
      </c>
      <c r="L26" s="67">
        <f>Erfassung!P28</f>
        <v>0</v>
      </c>
      <c r="M26" s="69">
        <f t="shared" si="0"/>
        <v>0</v>
      </c>
      <c r="N26" s="88">
        <f>Erfassung!E28</f>
        <v>0</v>
      </c>
      <c r="O26" s="140">
        <f>Erfassung!G28</f>
        <v>0</v>
      </c>
    </row>
    <row r="27" spans="1:15" s="86" customFormat="1" ht="12.6" customHeight="1" x14ac:dyDescent="0.2">
      <c r="A27" s="73">
        <f>Erfassung!A29</f>
        <v>0</v>
      </c>
      <c r="B27" s="72">
        <f>Erfassung!B29</f>
        <v>0</v>
      </c>
      <c r="C27" s="13">
        <f>Erfassung!H29</f>
        <v>0</v>
      </c>
      <c r="D27" s="17">
        <f>Erfassung!C29</f>
        <v>0</v>
      </c>
      <c r="E27" s="18">
        <f>Erfassung!D29</f>
        <v>0</v>
      </c>
      <c r="F27" s="19">
        <f>IF(ISNUMBER(Erfassung!C29)=FALSE,0,IF(ISNUMBER(Erfassung!D29)=FALSE,0,IF(E27-D27&lt;=0,(TIMEVALUE("23:59")-D27)*24+(1/60)+E27*24,(E27-D27)*24)))</f>
        <v>0</v>
      </c>
      <c r="G27" s="20">
        <f>MAX(0,INT(Erfassung!I29))</f>
        <v>0</v>
      </c>
      <c r="H27" s="64">
        <f>MAX(0,G27*'EGSZ Intern Reisekostensätze'!F$10)</f>
        <v>0</v>
      </c>
      <c r="I27" s="21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Reisekostensätze'!B$10,0)),0)))-IF(Erfassung!L29="X",0.2*'EGSZ Intern Reisekostensätze'!D$10)-IF(Erfassung!M29="x",0.4*'EGSZ Intern Reisekostensätze'!D$10)-IF(Erfassung!N29="x",0.4*'EGSZ Intern Reisekostensätze'!D$10))</f>
        <v>0</v>
      </c>
      <c r="J27" s="62">
        <f>IF(Erfassung!K29&gt;0,Erfassung!K29,IF('EGSZ Intern Abrechnung'!E27=0,IF(Erfassung!J29="p",'EGSZ Intern Reisekostensätze'!K$10,0),0))</f>
        <v>0</v>
      </c>
      <c r="K27" s="22">
        <f>Erfassung!O29</f>
        <v>0</v>
      </c>
      <c r="L27" s="67">
        <f>Erfassung!P29</f>
        <v>0</v>
      </c>
      <c r="M27" s="69">
        <f t="shared" si="0"/>
        <v>0</v>
      </c>
      <c r="N27" s="88">
        <f>Erfassung!E29</f>
        <v>0</v>
      </c>
      <c r="O27" s="140">
        <f>Erfassung!G29</f>
        <v>0</v>
      </c>
    </row>
    <row r="28" spans="1:15" s="86" customFormat="1" ht="12.6" customHeight="1" x14ac:dyDescent="0.2">
      <c r="A28" s="73">
        <f>Erfassung!A30</f>
        <v>0</v>
      </c>
      <c r="B28" s="72">
        <f>Erfassung!B30</f>
        <v>0</v>
      </c>
      <c r="C28" s="13">
        <f>Erfassung!H30</f>
        <v>0</v>
      </c>
      <c r="D28" s="17">
        <f>Erfassung!C30</f>
        <v>0</v>
      </c>
      <c r="E28" s="18">
        <f>Erfassung!D30</f>
        <v>0</v>
      </c>
      <c r="F28" s="19">
        <f>IF(ISNUMBER(Erfassung!C30)=FALSE,0,IF(ISNUMBER(Erfassung!D30)=FALSE,0,IF(E28-D28&lt;=0,(TIMEVALUE("23:59")-D28)*24+(1/60)+E28*24,(E28-D28)*24)))</f>
        <v>0</v>
      </c>
      <c r="G28" s="20">
        <f>MAX(0,INT(Erfassung!I30))</f>
        <v>0</v>
      </c>
      <c r="H28" s="64">
        <f>MAX(0,G28*'EGSZ Intern Reisekostensätze'!F$10)</f>
        <v>0</v>
      </c>
      <c r="I28" s="21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Reisekostensätze'!B$10,0)),0)))-IF(Erfassung!L30="X",0.2*'EGSZ Intern Reisekostensätze'!D$10)-IF(Erfassung!M30="x",0.4*'EGSZ Intern Reisekostensätze'!D$10)-IF(Erfassung!N30="x",0.4*'EGSZ Intern Reisekostensätze'!D$10))</f>
        <v>0</v>
      </c>
      <c r="J28" s="62">
        <f>IF(Erfassung!K30&gt;0,Erfassung!K30,IF('EGSZ Intern Abrechnung'!E28=0,IF(Erfassung!J30="p",'EGSZ Intern Reisekostensätze'!K$10,0),0))</f>
        <v>0</v>
      </c>
      <c r="K28" s="22">
        <f>Erfassung!O30</f>
        <v>0</v>
      </c>
      <c r="L28" s="67">
        <f>Erfassung!P30</f>
        <v>0</v>
      </c>
      <c r="M28" s="69">
        <f t="shared" si="0"/>
        <v>0</v>
      </c>
      <c r="N28" s="88">
        <f>Erfassung!E30</f>
        <v>0</v>
      </c>
      <c r="O28" s="140">
        <f>Erfassung!G30</f>
        <v>0</v>
      </c>
    </row>
    <row r="29" spans="1:15" s="86" customFormat="1" ht="12.6" customHeight="1" x14ac:dyDescent="0.2">
      <c r="A29" s="73">
        <f>Erfassung!A31</f>
        <v>0</v>
      </c>
      <c r="B29" s="72">
        <f>Erfassung!B31</f>
        <v>0</v>
      </c>
      <c r="C29" s="13">
        <f>Erfassung!H31</f>
        <v>0</v>
      </c>
      <c r="D29" s="17">
        <f>Erfassung!C31</f>
        <v>0</v>
      </c>
      <c r="E29" s="18">
        <f>Erfassung!D31</f>
        <v>0</v>
      </c>
      <c r="F29" s="19">
        <f>IF(ISNUMBER(Erfassung!C31)=FALSE,0,IF(ISNUMBER(Erfassung!D31)=FALSE,0,IF(E29-D29&lt;=0,(TIMEVALUE("23:59")-D29)*24+(1/60)+E29*24,(E29-D29)*24)))</f>
        <v>0</v>
      </c>
      <c r="G29" s="20">
        <f>MAX(0,INT(Erfassung!I31))</f>
        <v>0</v>
      </c>
      <c r="H29" s="64">
        <f>MAX(0,G29*'EGSZ Intern Reisekostensätze'!F$10)</f>
        <v>0</v>
      </c>
      <c r="I29" s="21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Reisekostensätze'!B$10,0)),0)))-IF(Erfassung!L31="X",0.2*'EGSZ Intern Reisekostensätze'!D$10)-IF(Erfassung!M31="x",0.4*'EGSZ Intern Reisekostensätze'!D$10)-IF(Erfassung!N31="x",0.4*'EGSZ Intern Reisekostensätze'!D$10))</f>
        <v>0</v>
      </c>
      <c r="J29" s="62">
        <f>IF(Erfassung!K31&gt;0,Erfassung!K31,IF('EGSZ Intern Abrechnung'!E29=0,IF(Erfassung!J31="p",'EGSZ Intern Reisekostensätze'!K$10,0),0))</f>
        <v>0</v>
      </c>
      <c r="K29" s="22">
        <f>Erfassung!O31</f>
        <v>0</v>
      </c>
      <c r="L29" s="67">
        <f>Erfassung!P31</f>
        <v>0</v>
      </c>
      <c r="M29" s="69">
        <f t="shared" si="0"/>
        <v>0</v>
      </c>
      <c r="N29" s="88">
        <f>Erfassung!E31</f>
        <v>0</v>
      </c>
      <c r="O29" s="140">
        <f>Erfassung!G31</f>
        <v>0</v>
      </c>
    </row>
    <row r="30" spans="1:15" s="86" customFormat="1" ht="12.6" customHeight="1" x14ac:dyDescent="0.2">
      <c r="A30" s="73">
        <f>Erfassung!A32</f>
        <v>0</v>
      </c>
      <c r="B30" s="72">
        <f>Erfassung!B32</f>
        <v>0</v>
      </c>
      <c r="C30" s="13">
        <f>Erfassung!H32</f>
        <v>0</v>
      </c>
      <c r="D30" s="17">
        <f>Erfassung!C32</f>
        <v>0</v>
      </c>
      <c r="E30" s="18">
        <f>Erfassung!D32</f>
        <v>0</v>
      </c>
      <c r="F30" s="19">
        <f>IF(ISNUMBER(Erfassung!C32)=FALSE,0,IF(ISNUMBER(Erfassung!D32)=FALSE,0,IF(E30-D30&lt;=0,(TIMEVALUE("23:59")-D30)*24+(1/60)+E30*24,(E30-D30)*24)))</f>
        <v>0</v>
      </c>
      <c r="G30" s="20">
        <f>MAX(0,INT(Erfassung!I32))</f>
        <v>0</v>
      </c>
      <c r="H30" s="64">
        <f>MAX(0,G30*'EGSZ Intern Reisekostensätze'!F$10)</f>
        <v>0</v>
      </c>
      <c r="I30" s="21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Reisekostensätze'!B$10,0)),0)))-IF(Erfassung!L32="X",0.2*'EGSZ Intern Reisekostensätze'!D$10)-IF(Erfassung!M32="x",0.4*'EGSZ Intern Reisekostensätze'!D$10)-IF(Erfassung!N32="x",0.4*'EGSZ Intern Reisekostensätze'!D$10))</f>
        <v>0</v>
      </c>
      <c r="J30" s="62">
        <f>IF(Erfassung!K32&gt;0,Erfassung!K32,IF('EGSZ Intern Abrechnung'!E30=0,IF(Erfassung!J32="p",'EGSZ Intern Reisekostensätze'!K$10,0),0))</f>
        <v>0</v>
      </c>
      <c r="K30" s="22">
        <f>Erfassung!O32</f>
        <v>0</v>
      </c>
      <c r="L30" s="67">
        <f>Erfassung!P32</f>
        <v>0</v>
      </c>
      <c r="M30" s="69">
        <f t="shared" si="0"/>
        <v>0</v>
      </c>
      <c r="N30" s="88">
        <f>Erfassung!E32</f>
        <v>0</v>
      </c>
      <c r="O30" s="140">
        <f>Erfassung!G32</f>
        <v>0</v>
      </c>
    </row>
    <row r="31" spans="1:15" s="86" customFormat="1" ht="12.6" customHeight="1" x14ac:dyDescent="0.2">
      <c r="A31" s="73">
        <f>Erfassung!A33</f>
        <v>0</v>
      </c>
      <c r="B31" s="72">
        <f>Erfassung!B33</f>
        <v>0</v>
      </c>
      <c r="C31" s="13">
        <f>Erfassung!H33</f>
        <v>0</v>
      </c>
      <c r="D31" s="17">
        <f>Erfassung!C33</f>
        <v>0</v>
      </c>
      <c r="E31" s="18">
        <f>Erfassung!D33</f>
        <v>0</v>
      </c>
      <c r="F31" s="19">
        <f>IF(ISNUMBER(Erfassung!C33)=FALSE,0,IF(ISNUMBER(Erfassung!D33)=FALSE,0,IF(E31-D31&lt;=0,(TIMEVALUE("23:59")-D31)*24+(1/60)+E31*24,(E31-D31)*24)))</f>
        <v>0</v>
      </c>
      <c r="G31" s="20">
        <f>MAX(0,INT(Erfassung!I33))</f>
        <v>0</v>
      </c>
      <c r="H31" s="64">
        <f>MAX(0,G31*'EGSZ Intern Reisekostensätze'!F$10)</f>
        <v>0</v>
      </c>
      <c r="I31" s="21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Reisekostensätze'!B$10,0)),0)))-IF(Erfassung!L33="X",0.2*'EGSZ Intern Reisekostensätze'!D$10)-IF(Erfassung!M33="x",0.4*'EGSZ Intern Reisekostensätze'!D$10)-IF(Erfassung!N33="x",0.4*'EGSZ Intern Reisekostensätze'!D$10))</f>
        <v>0</v>
      </c>
      <c r="J31" s="62">
        <f>IF(Erfassung!K33&gt;0,Erfassung!K33,IF('EGSZ Intern Abrechnung'!E31=0,IF(Erfassung!J33="p",'EGSZ Intern Reisekostensätze'!K$10,0),0))</f>
        <v>0</v>
      </c>
      <c r="K31" s="22">
        <f>Erfassung!O33</f>
        <v>0</v>
      </c>
      <c r="L31" s="67">
        <f>Erfassung!P33</f>
        <v>0</v>
      </c>
      <c r="M31" s="69">
        <f t="shared" si="0"/>
        <v>0</v>
      </c>
      <c r="N31" s="88">
        <f>Erfassung!E33</f>
        <v>0</v>
      </c>
      <c r="O31" s="140">
        <f>Erfassung!G33</f>
        <v>0</v>
      </c>
    </row>
    <row r="32" spans="1:15" s="86" customFormat="1" ht="12.6" customHeight="1" x14ac:dyDescent="0.2">
      <c r="A32" s="73">
        <f>Erfassung!A34</f>
        <v>0</v>
      </c>
      <c r="B32" s="72">
        <f>Erfassung!B34</f>
        <v>0</v>
      </c>
      <c r="C32" s="13">
        <f>Erfassung!H34</f>
        <v>0</v>
      </c>
      <c r="D32" s="17">
        <f>Erfassung!C34</f>
        <v>0</v>
      </c>
      <c r="E32" s="18">
        <f>Erfassung!D34</f>
        <v>0</v>
      </c>
      <c r="F32" s="19">
        <f>IF(ISNUMBER(Erfassung!C34)=FALSE,0,IF(ISNUMBER(Erfassung!D34)=FALSE,0,IF(E32-D32&lt;=0,(TIMEVALUE("23:59")-D32)*24+(1/60)+E32*24,(E32-D32)*24)))</f>
        <v>0</v>
      </c>
      <c r="G32" s="20">
        <f>MAX(0,INT(Erfassung!I34))</f>
        <v>0</v>
      </c>
      <c r="H32" s="64">
        <f>MAX(0,G32*'EGSZ Intern Reisekostensätze'!F$10)</f>
        <v>0</v>
      </c>
      <c r="I32" s="21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Reisekostensätze'!B$10,0)),0)))-IF(Erfassung!L34="X",0.2*'EGSZ Intern Reisekostensätze'!D$10)-IF(Erfassung!M34="x",0.4*'EGSZ Intern Reisekostensätze'!D$10)-IF(Erfassung!N34="x",0.4*'EGSZ Intern Reisekostensätze'!D$10))</f>
        <v>0</v>
      </c>
      <c r="J32" s="62">
        <f>IF(Erfassung!K34&gt;0,Erfassung!K34,IF('EGSZ Intern Abrechnung'!E32=0,IF(Erfassung!J34="p",'EGSZ Intern Reisekostensätze'!K$10,0),0))</f>
        <v>0</v>
      </c>
      <c r="K32" s="22">
        <f>Erfassung!O34</f>
        <v>0</v>
      </c>
      <c r="L32" s="67">
        <f>Erfassung!P34</f>
        <v>0</v>
      </c>
      <c r="M32" s="69">
        <f t="shared" si="0"/>
        <v>0</v>
      </c>
      <c r="N32" s="88">
        <f>Erfassung!E34</f>
        <v>0</v>
      </c>
      <c r="O32" s="140">
        <f>Erfassung!G34</f>
        <v>0</v>
      </c>
    </row>
    <row r="33" spans="1:15" s="86" customFormat="1" ht="12.6" customHeight="1" x14ac:dyDescent="0.2">
      <c r="A33" s="73">
        <f>Erfassung!A35</f>
        <v>0</v>
      </c>
      <c r="B33" s="72">
        <f>Erfassung!B35</f>
        <v>0</v>
      </c>
      <c r="C33" s="13">
        <f>Erfassung!H35</f>
        <v>0</v>
      </c>
      <c r="D33" s="17">
        <f>Erfassung!C35</f>
        <v>0</v>
      </c>
      <c r="E33" s="18">
        <f>Erfassung!D35</f>
        <v>0</v>
      </c>
      <c r="F33" s="19">
        <f>IF(ISNUMBER(Erfassung!C35)=FALSE,0,IF(ISNUMBER(Erfassung!D35)=FALSE,0,IF(E33-D33&lt;=0,(TIMEVALUE("23:59")-D33)*24+(1/60)+E33*24,(E33-D33)*24)))</f>
        <v>0</v>
      </c>
      <c r="G33" s="20">
        <f>MAX(0,INT(Erfassung!I35))</f>
        <v>0</v>
      </c>
      <c r="H33" s="64">
        <f>MAX(0,G33*'EGSZ Intern Reisekostensätze'!F$10)</f>
        <v>0</v>
      </c>
      <c r="I33" s="21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Reisekostensätze'!B$10,0)),0)))-IF(Erfassung!L35="X",0.2*'EGSZ Intern Reisekostensätze'!D$10)-IF(Erfassung!M35="x",0.4*'EGSZ Intern Reisekostensätze'!D$10)-IF(Erfassung!N35="x",0.4*'EGSZ Intern Reisekostensätze'!D$10))</f>
        <v>0</v>
      </c>
      <c r="J33" s="62">
        <f>IF(Erfassung!K35&gt;0,Erfassung!K35,IF('EGSZ Intern Abrechnung'!E33=0,IF(Erfassung!J35="p",'EGSZ Intern Reisekostensätze'!K$10,0),0))</f>
        <v>0</v>
      </c>
      <c r="K33" s="22">
        <f>Erfassung!O35</f>
        <v>0</v>
      </c>
      <c r="L33" s="67">
        <f>Erfassung!P35</f>
        <v>0</v>
      </c>
      <c r="M33" s="69">
        <f t="shared" si="0"/>
        <v>0</v>
      </c>
      <c r="N33" s="88">
        <f>Erfassung!E35</f>
        <v>0</v>
      </c>
      <c r="O33" s="140">
        <f>Erfassung!G35</f>
        <v>0</v>
      </c>
    </row>
    <row r="34" spans="1:15" s="86" customFormat="1" ht="12.6" customHeight="1" x14ac:dyDescent="0.2">
      <c r="A34" s="73">
        <f>Erfassung!A36</f>
        <v>0</v>
      </c>
      <c r="B34" s="72">
        <f>Erfassung!B36</f>
        <v>0</v>
      </c>
      <c r="C34" s="13">
        <f>Erfassung!H36</f>
        <v>0</v>
      </c>
      <c r="D34" s="17">
        <f>Erfassung!C36</f>
        <v>0</v>
      </c>
      <c r="E34" s="18">
        <f>Erfassung!D36</f>
        <v>0</v>
      </c>
      <c r="F34" s="19">
        <f>IF(ISNUMBER(Erfassung!C36)=FALSE,0,IF(ISNUMBER(Erfassung!D36)=FALSE,0,IF(E34-D34&lt;=0,(TIMEVALUE("23:59")-D34)*24+(1/60)+E34*24,(E34-D34)*24)))</f>
        <v>0</v>
      </c>
      <c r="G34" s="20">
        <f>MAX(0,INT(Erfassung!I36))</f>
        <v>0</v>
      </c>
      <c r="H34" s="64">
        <f>MAX(0,G34*'EGSZ Intern Reisekostensätze'!F$10)</f>
        <v>0</v>
      </c>
      <c r="I34" s="21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Reisekostensätze'!B$10,0)),0)))-IF(Erfassung!L36="X",0.2*'EGSZ Intern Reisekostensätze'!D$10)-IF(Erfassung!M36="x",0.4*'EGSZ Intern Reisekostensätze'!D$10)-IF(Erfassung!N36="x",0.4*'EGSZ Intern Reisekostensätze'!D$10))</f>
        <v>0</v>
      </c>
      <c r="J34" s="62">
        <f>IF(Erfassung!K36&gt;0,Erfassung!K36,IF('EGSZ Intern Abrechnung'!E34=0,IF(Erfassung!J36="p",'EGSZ Intern Reisekostensätze'!K$10,0),0))</f>
        <v>0</v>
      </c>
      <c r="K34" s="22">
        <f>Erfassung!O36</f>
        <v>0</v>
      </c>
      <c r="L34" s="67">
        <f>Erfassung!P36</f>
        <v>0</v>
      </c>
      <c r="M34" s="69">
        <f t="shared" si="0"/>
        <v>0</v>
      </c>
      <c r="N34" s="88">
        <f>Erfassung!E36</f>
        <v>0</v>
      </c>
      <c r="O34" s="140">
        <f>Erfassung!G36</f>
        <v>0</v>
      </c>
    </row>
    <row r="35" spans="1:15" s="86" customFormat="1" ht="12.6" customHeight="1" x14ac:dyDescent="0.2">
      <c r="A35" s="73">
        <f>Erfassung!A37</f>
        <v>0</v>
      </c>
      <c r="B35" s="72">
        <f>Erfassung!B37</f>
        <v>0</v>
      </c>
      <c r="C35" s="13">
        <f>Erfassung!H37</f>
        <v>0</v>
      </c>
      <c r="D35" s="17">
        <f>Erfassung!C37</f>
        <v>0</v>
      </c>
      <c r="E35" s="18">
        <f>Erfassung!D37</f>
        <v>0</v>
      </c>
      <c r="F35" s="19">
        <f>IF(ISNUMBER(Erfassung!C37)=FALSE,0,IF(ISNUMBER(Erfassung!D37)=FALSE,0,IF(E35-D35&lt;=0,(TIMEVALUE("23:59")-D35)*24+(1/60)+E35*24,(E35-D35)*24)))</f>
        <v>0</v>
      </c>
      <c r="G35" s="20">
        <f>MAX(0,INT(Erfassung!I37))</f>
        <v>0</v>
      </c>
      <c r="H35" s="64">
        <f>MAX(0,G35*'EGSZ Intern Reisekostensätze'!F$10)</f>
        <v>0</v>
      </c>
      <c r="I35" s="21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Reisekostensätze'!B$10,0)),0)))-IF(Erfassung!L37="X",0.2*'EGSZ Intern Reisekostensätze'!D$10)-IF(Erfassung!M37="x",0.4*'EGSZ Intern Reisekostensätze'!D$10)-IF(Erfassung!N37="x",0.4*'EGSZ Intern Reisekostensätze'!D$10))</f>
        <v>0</v>
      </c>
      <c r="J35" s="62">
        <f>IF(Erfassung!K37&gt;0,Erfassung!K37,IF('EGSZ Intern Abrechnung'!E35=0,IF(Erfassung!J37="p",'EGSZ Intern Reisekostensätze'!K$10,0),0))</f>
        <v>0</v>
      </c>
      <c r="K35" s="22">
        <f>Erfassung!O37</f>
        <v>0</v>
      </c>
      <c r="L35" s="67">
        <f>Erfassung!P37</f>
        <v>0</v>
      </c>
      <c r="M35" s="69">
        <f t="shared" si="0"/>
        <v>0</v>
      </c>
      <c r="N35" s="88">
        <f>Erfassung!E37</f>
        <v>0</v>
      </c>
      <c r="O35" s="140">
        <f>Erfassung!G37</f>
        <v>0</v>
      </c>
    </row>
    <row r="36" spans="1:15" s="86" customFormat="1" ht="12.6" customHeight="1" x14ac:dyDescent="0.2">
      <c r="A36" s="73">
        <f>Erfassung!A38</f>
        <v>0</v>
      </c>
      <c r="B36" s="72">
        <f>Erfassung!B38</f>
        <v>0</v>
      </c>
      <c r="C36" s="13">
        <f>Erfassung!H38</f>
        <v>0</v>
      </c>
      <c r="D36" s="17">
        <f>Erfassung!C38</f>
        <v>0</v>
      </c>
      <c r="E36" s="18">
        <f>Erfassung!D38</f>
        <v>0</v>
      </c>
      <c r="F36" s="19">
        <f>IF(ISNUMBER(Erfassung!C38)=FALSE,0,IF(ISNUMBER(Erfassung!D38)=FALSE,0,IF(E36-D36&lt;=0,(TIMEVALUE("23:59")-D36)*24+(1/60)+E36*24,(E36-D36)*24)))</f>
        <v>0</v>
      </c>
      <c r="G36" s="20">
        <f>MAX(0,INT(Erfassung!I38))</f>
        <v>0</v>
      </c>
      <c r="H36" s="64">
        <f>MAX(0,G36*'EGSZ Intern Reisekostensätze'!F$10)</f>
        <v>0</v>
      </c>
      <c r="I36" s="21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Reisekostensätze'!B$10,0)),0)))-IF(Erfassung!L38="X",0.2*'EGSZ Intern Reisekostensätze'!D$10)-IF(Erfassung!M38="x",0.4*'EGSZ Intern Reisekostensätze'!D$10)-IF(Erfassung!N38="x",0.4*'EGSZ Intern Reisekostensätze'!D$10))</f>
        <v>0</v>
      </c>
      <c r="J36" s="62">
        <f>IF(Erfassung!K38&gt;0,Erfassung!K38,IF('EGSZ Intern Abrechnung'!E36=0,IF(Erfassung!J38="p",'EGSZ Intern Reisekostensätze'!K$10,0),0))</f>
        <v>0</v>
      </c>
      <c r="K36" s="22">
        <f>Erfassung!O38</f>
        <v>0</v>
      </c>
      <c r="L36" s="67">
        <f>Erfassung!P38</f>
        <v>0</v>
      </c>
      <c r="M36" s="69">
        <f t="shared" si="0"/>
        <v>0</v>
      </c>
      <c r="N36" s="88">
        <f>Erfassung!E38</f>
        <v>0</v>
      </c>
      <c r="O36" s="140">
        <f>Erfassung!G38</f>
        <v>0</v>
      </c>
    </row>
    <row r="37" spans="1:15" s="86" customFormat="1" ht="12.6" customHeight="1" x14ac:dyDescent="0.2">
      <c r="A37" s="73">
        <f>Erfassung!A39</f>
        <v>0</v>
      </c>
      <c r="B37" s="72">
        <f>Erfassung!B39</f>
        <v>0</v>
      </c>
      <c r="C37" s="13">
        <f>Erfassung!H39</f>
        <v>0</v>
      </c>
      <c r="D37" s="17">
        <f>Erfassung!C39</f>
        <v>0</v>
      </c>
      <c r="E37" s="18">
        <f>Erfassung!D39</f>
        <v>0</v>
      </c>
      <c r="F37" s="19">
        <f>IF(ISNUMBER(Erfassung!C39)=FALSE,0,IF(ISNUMBER(Erfassung!D39)=FALSE,0,IF(E37-D37&lt;=0,(TIMEVALUE("23:59")-D37)*24+(1/60)+E37*24,(E37-D37)*24)))</f>
        <v>0</v>
      </c>
      <c r="G37" s="20">
        <f>MAX(0,INT(Erfassung!I39))</f>
        <v>0</v>
      </c>
      <c r="H37" s="64">
        <f>MAX(0,G37*'EGSZ Intern Reisekostensätze'!F$10)</f>
        <v>0</v>
      </c>
      <c r="I37" s="21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Reisekostensätze'!B$10,0)),0)))-IF(Erfassung!L39="X",0.2*'EGSZ Intern Reisekostensätze'!D$10)-IF(Erfassung!M39="x",0.4*'EGSZ Intern Reisekostensätze'!D$10)-IF(Erfassung!N39="x",0.4*'EGSZ Intern Reisekostensätze'!D$10))</f>
        <v>0</v>
      </c>
      <c r="J37" s="62">
        <f>IF(Erfassung!K39&gt;0,Erfassung!K39,IF('EGSZ Intern Abrechnung'!E37=0,IF(Erfassung!J39="p",'EGSZ Intern Reisekostensätze'!K$10,0),0))</f>
        <v>0</v>
      </c>
      <c r="K37" s="22">
        <f>Erfassung!O39</f>
        <v>0</v>
      </c>
      <c r="L37" s="67">
        <f>Erfassung!P39</f>
        <v>0</v>
      </c>
      <c r="M37" s="69">
        <f t="shared" si="0"/>
        <v>0</v>
      </c>
      <c r="N37" s="88">
        <f>Erfassung!E39</f>
        <v>0</v>
      </c>
      <c r="O37" s="140">
        <f>Erfassung!G39</f>
        <v>0</v>
      </c>
    </row>
    <row r="38" spans="1:15" s="86" customFormat="1" ht="12.6" customHeight="1" x14ac:dyDescent="0.2">
      <c r="A38" s="73">
        <f>Erfassung!A40</f>
        <v>0</v>
      </c>
      <c r="B38" s="72">
        <f>Erfassung!B40</f>
        <v>0</v>
      </c>
      <c r="C38" s="13">
        <f>Erfassung!H40</f>
        <v>0</v>
      </c>
      <c r="D38" s="17">
        <f>Erfassung!C40</f>
        <v>0</v>
      </c>
      <c r="E38" s="18">
        <f>Erfassung!D40</f>
        <v>0</v>
      </c>
      <c r="F38" s="19">
        <f>IF(ISNUMBER(Erfassung!C40)=FALSE,0,IF(ISNUMBER(Erfassung!D40)=FALSE,0,IF(E38-D38&lt;=0,(TIMEVALUE("23:59")-D38)*24+(1/60)+E38*24,(E38-D38)*24)))</f>
        <v>0</v>
      </c>
      <c r="G38" s="20">
        <f>MAX(0,INT(Erfassung!I40))</f>
        <v>0</v>
      </c>
      <c r="H38" s="64">
        <f>MAX(0,G38*'EGSZ Intern Reisekostensätze'!F$10)</f>
        <v>0</v>
      </c>
      <c r="I38" s="21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Reisekostensätze'!B$10,0)),0)))-IF(Erfassung!L40="X",0.2*'EGSZ Intern Reisekostensätze'!D$10)-IF(Erfassung!M40="x",0.4*'EGSZ Intern Reisekostensätze'!D$10)-IF(Erfassung!N40="x",0.4*'EGSZ Intern Reisekostensätze'!D$10))</f>
        <v>0</v>
      </c>
      <c r="J38" s="62">
        <f>IF(Erfassung!K40&gt;0,Erfassung!K40,IF('EGSZ Intern Abrechnung'!E38=0,IF(Erfassung!J40="p",'EGSZ Intern Reisekostensätze'!K$10,0),0))</f>
        <v>0</v>
      </c>
      <c r="K38" s="22">
        <f>Erfassung!O40</f>
        <v>0</v>
      </c>
      <c r="L38" s="67">
        <f>Erfassung!P40</f>
        <v>0</v>
      </c>
      <c r="M38" s="69">
        <f t="shared" si="0"/>
        <v>0</v>
      </c>
      <c r="N38" s="88">
        <f>Erfassung!E40</f>
        <v>0</v>
      </c>
      <c r="O38" s="140">
        <f>Erfassung!G40</f>
        <v>0</v>
      </c>
    </row>
    <row r="39" spans="1:15" s="86" customFormat="1" ht="12.6" customHeight="1" x14ac:dyDescent="0.2">
      <c r="A39" s="73">
        <f>Erfassung!A41</f>
        <v>0</v>
      </c>
      <c r="B39" s="72">
        <f>Erfassung!B41</f>
        <v>0</v>
      </c>
      <c r="C39" s="13">
        <f>Erfassung!H41</f>
        <v>0</v>
      </c>
      <c r="D39" s="17">
        <f>Erfassung!C41</f>
        <v>0</v>
      </c>
      <c r="E39" s="18">
        <f>Erfassung!D41</f>
        <v>0</v>
      </c>
      <c r="F39" s="19">
        <f>IF(ISNUMBER(Erfassung!C41)=FALSE,0,IF(ISNUMBER(Erfassung!D41)=FALSE,0,IF(E39-D39&lt;=0,(TIMEVALUE("23:59")-D39)*24+(1/60)+E39*24,(E39-D39)*24)))</f>
        <v>0</v>
      </c>
      <c r="G39" s="20">
        <f>MAX(0,INT(Erfassung!I41))</f>
        <v>0</v>
      </c>
      <c r="H39" s="64">
        <f>MAX(0,G39*'EGSZ Intern Reisekostensätze'!F$10)</f>
        <v>0</v>
      </c>
      <c r="I39" s="21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Reisekostensätze'!B$10,0)),0)))-IF(Erfassung!L41="X",0.2*'EGSZ Intern Reisekostensätze'!D$10)-IF(Erfassung!M41="x",0.4*'EGSZ Intern Reisekostensätze'!D$10)-IF(Erfassung!N41="x",0.4*'EGSZ Intern Reisekostensätze'!D$10))</f>
        <v>0</v>
      </c>
      <c r="J39" s="62">
        <f>IF(Erfassung!K41&gt;0,Erfassung!K41,IF('EGSZ Intern Abrechnung'!E39=0,IF(Erfassung!J41="p",'EGSZ Intern Reisekostensätze'!K$10,0),0))</f>
        <v>0</v>
      </c>
      <c r="K39" s="22">
        <f>Erfassung!O41</f>
        <v>0</v>
      </c>
      <c r="L39" s="67">
        <f>Erfassung!P41</f>
        <v>0</v>
      </c>
      <c r="M39" s="69">
        <f t="shared" si="0"/>
        <v>0</v>
      </c>
      <c r="N39" s="88">
        <f>Erfassung!E41</f>
        <v>0</v>
      </c>
      <c r="O39" s="140">
        <f>Erfassung!G41</f>
        <v>0</v>
      </c>
    </row>
    <row r="40" spans="1:15" s="86" customFormat="1" ht="12.6" customHeight="1" thickBot="1" x14ac:dyDescent="0.25">
      <c r="A40" s="73">
        <f>Erfassung!A42</f>
        <v>0</v>
      </c>
      <c r="B40" s="72">
        <f>Erfassung!B42</f>
        <v>0</v>
      </c>
      <c r="C40" s="13">
        <f>Erfassung!H42</f>
        <v>0</v>
      </c>
      <c r="D40" s="17">
        <f>Erfassung!C42</f>
        <v>0</v>
      </c>
      <c r="E40" s="18">
        <f>Erfassung!D42</f>
        <v>0</v>
      </c>
      <c r="F40" s="19">
        <f>IF(ISNUMBER(Erfassung!C42)=FALSE,0,IF(ISNUMBER(Erfassung!D42)=FALSE,0,IF(E40-D40&lt;=0,(TIMEVALUE("23:59")-D40)*24+(1/60)+E40*24,(E40-D40)*24)))</f>
        <v>0</v>
      </c>
      <c r="G40" s="20">
        <f>MAX(0,INT(Erfassung!I42))</f>
        <v>0</v>
      </c>
      <c r="H40" s="64">
        <f>MAX(0,G40*'EGSZ Intern Reisekostensätze'!F$10)</f>
        <v>0</v>
      </c>
      <c r="I40" s="21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Reisekostensätze'!B$10,0)),0)))-IF(Erfassung!L42="X",0.2*'EGSZ Intern Reisekostensätze'!D$10)-IF(Erfassung!M42="x",0.4*'EGSZ Intern Reisekostensätze'!D$10)-IF(Erfassung!N42="x",0.4*'EGSZ Intern Reisekostensätze'!D$10))</f>
        <v>0</v>
      </c>
      <c r="J40" s="62">
        <f>IF(Erfassung!K42&gt;0,Erfassung!K42,IF('EGSZ Intern Abrechnung'!E40=0,IF(Erfassung!J42="p",'EGSZ Intern Reisekostensätze'!K$10,0),0))</f>
        <v>0</v>
      </c>
      <c r="K40" s="22">
        <f>Erfassung!O42</f>
        <v>0</v>
      </c>
      <c r="L40" s="67">
        <f>Erfassung!P42</f>
        <v>0</v>
      </c>
      <c r="M40" s="69">
        <f t="shared" si="0"/>
        <v>0</v>
      </c>
      <c r="N40" s="88">
        <f>Erfassung!E42</f>
        <v>0</v>
      </c>
      <c r="O40" s="141">
        <f>Erfassung!G42</f>
        <v>0</v>
      </c>
    </row>
    <row r="41" spans="1:15" s="16" customFormat="1" ht="20.100000000000001" customHeight="1" thickBot="1" x14ac:dyDescent="0.25">
      <c r="A41" s="14"/>
      <c r="B41" s="15"/>
      <c r="C41" s="15"/>
      <c r="D41" s="23"/>
      <c r="E41" s="23"/>
      <c r="F41" s="23"/>
      <c r="G41" s="143">
        <f t="shared" ref="G41:M41" si="1">SUM(G10:G40)</f>
        <v>972</v>
      </c>
      <c r="H41" s="24">
        <f t="shared" si="1"/>
        <v>291.60000000000002</v>
      </c>
      <c r="I41" s="24">
        <f t="shared" si="1"/>
        <v>52.8</v>
      </c>
      <c r="J41" s="24">
        <f t="shared" si="1"/>
        <v>240</v>
      </c>
      <c r="K41" s="24">
        <f t="shared" si="1"/>
        <v>65</v>
      </c>
      <c r="L41" s="24">
        <f t="shared" si="1"/>
        <v>240.9</v>
      </c>
      <c r="M41" s="89">
        <f t="shared" si="1"/>
        <v>890.3</v>
      </c>
      <c r="N41" s="145" t="s">
        <v>31</v>
      </c>
      <c r="O41" s="144"/>
    </row>
    <row r="42" spans="1:15" ht="13.5" thickBot="1" x14ac:dyDescent="0.25">
      <c r="M42" s="24">
        <f>IF(Erfassung!O4=1,H41,(G41*('EGSZ Intern Reisekostensätze'!F10-'EGSZ Intern Reisekostensätze'!F12)))</f>
        <v>291.60000000000002</v>
      </c>
      <c r="N42" s="209" t="s">
        <v>80</v>
      </c>
      <c r="O42" s="210"/>
    </row>
    <row r="43" spans="1:15" ht="13.5" thickBot="1" x14ac:dyDescent="0.25">
      <c r="M43" s="142">
        <f>M41-M42</f>
        <v>598.69999999999993</v>
      </c>
      <c r="N43" s="211" t="s">
        <v>78</v>
      </c>
      <c r="O43" s="212"/>
    </row>
    <row r="44" spans="1:15" ht="13.5" thickBot="1" x14ac:dyDescent="0.25">
      <c r="M44" s="142" t="s">
        <v>81</v>
      </c>
      <c r="N44" s="211" t="str">
        <f>Erfassung!F6</f>
        <v>DE48 3005 0110 0037 0312 34</v>
      </c>
      <c r="O44" s="212"/>
    </row>
    <row r="52" spans="1:13" s="100" customFormat="1" ht="12" x14ac:dyDescent="0.2">
      <c r="A52" s="100" t="s">
        <v>40</v>
      </c>
      <c r="I52" s="100" t="s">
        <v>42</v>
      </c>
      <c r="M52" s="100" t="s">
        <v>41</v>
      </c>
    </row>
    <row r="53" spans="1:13" s="100" customFormat="1" ht="12" x14ac:dyDescent="0.2">
      <c r="A53" s="100" t="s">
        <v>35</v>
      </c>
      <c r="H53" s="101"/>
      <c r="I53" s="101" t="s">
        <v>44</v>
      </c>
      <c r="M53" s="101" t="s">
        <v>36</v>
      </c>
    </row>
  </sheetData>
  <mergeCells count="3">
    <mergeCell ref="N42:O42"/>
    <mergeCell ref="N43:O43"/>
    <mergeCell ref="N44:O44"/>
  </mergeCells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A12" sqref="A12"/>
    </sheetView>
  </sheetViews>
  <sheetFormatPr baseColWidth="10" defaultRowHeight="12.75" x14ac:dyDescent="0.2"/>
  <cols>
    <col min="1" max="1" width="13.4257812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13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5" ht="15.75" x14ac:dyDescent="0.25">
      <c r="A1" s="194" t="s">
        <v>89</v>
      </c>
      <c r="B1" s="195"/>
      <c r="C1" s="195"/>
      <c r="D1" s="195"/>
      <c r="E1" s="195"/>
      <c r="F1" s="194"/>
      <c r="G1" s="5"/>
      <c r="H1" s="195"/>
      <c r="I1" s="5"/>
      <c r="J1" s="194"/>
      <c r="K1" s="195"/>
      <c r="L1" s="195"/>
      <c r="M1" s="194"/>
      <c r="N1" s="195"/>
      <c r="O1" s="5"/>
    </row>
    <row r="2" spans="1:15" ht="15.75" x14ac:dyDescent="0.25">
      <c r="A2" s="194"/>
      <c r="B2" s="195"/>
      <c r="C2" s="195"/>
      <c r="D2" s="195"/>
      <c r="E2" s="195"/>
      <c r="F2" s="5"/>
      <c r="G2" s="5"/>
      <c r="H2" s="195"/>
      <c r="I2" s="5"/>
      <c r="J2" s="194"/>
      <c r="K2" s="195"/>
      <c r="L2" s="195"/>
      <c r="M2" s="194"/>
      <c r="N2" s="195"/>
      <c r="O2" s="5"/>
    </row>
    <row r="3" spans="1:15" ht="15.75" x14ac:dyDescent="0.25">
      <c r="A3" s="194" t="s">
        <v>21</v>
      </c>
      <c r="B3" s="195"/>
      <c r="C3" s="195"/>
      <c r="D3" s="195"/>
      <c r="E3" s="195"/>
      <c r="F3" s="194" t="s">
        <v>15</v>
      </c>
      <c r="G3" s="5"/>
      <c r="H3" s="195"/>
      <c r="I3" s="5"/>
      <c r="J3" s="194" t="s">
        <v>22</v>
      </c>
      <c r="K3" s="195"/>
      <c r="L3" s="195"/>
      <c r="M3" s="194" t="s">
        <v>25</v>
      </c>
      <c r="N3" s="195"/>
      <c r="O3" s="5"/>
    </row>
    <row r="4" spans="1:15" ht="15.75" x14ac:dyDescent="0.25">
      <c r="A4" s="194"/>
      <c r="B4" s="195"/>
      <c r="C4" s="195"/>
      <c r="D4" s="195"/>
      <c r="E4" s="195"/>
      <c r="F4" s="5"/>
      <c r="G4" s="5"/>
      <c r="H4" s="195"/>
      <c r="I4" s="5"/>
      <c r="J4" s="194"/>
      <c r="K4" s="195"/>
      <c r="L4" s="195"/>
      <c r="M4" s="194"/>
      <c r="N4" s="195"/>
      <c r="O4" s="5"/>
    </row>
    <row r="5" spans="1:15" ht="15.75" x14ac:dyDescent="0.25">
      <c r="A5" s="195"/>
      <c r="B5" s="195"/>
      <c r="C5" s="195"/>
      <c r="D5" s="195"/>
      <c r="E5" s="195"/>
      <c r="F5" s="195"/>
      <c r="G5" s="195"/>
      <c r="H5" s="195"/>
      <c r="I5" s="5"/>
      <c r="J5" s="195"/>
      <c r="K5" s="195"/>
      <c r="L5" s="195"/>
      <c r="M5" s="195"/>
      <c r="N5" s="195"/>
      <c r="O5" s="5"/>
    </row>
    <row r="6" spans="1:15" ht="15.75" x14ac:dyDescent="0.25">
      <c r="A6" s="195"/>
      <c r="B6" s="196"/>
      <c r="C6" s="196"/>
      <c r="D6" s="196"/>
      <c r="E6" s="195"/>
      <c r="F6" s="195"/>
      <c r="G6" s="195"/>
      <c r="H6" s="195"/>
      <c r="I6" s="5"/>
      <c r="J6" s="195"/>
      <c r="K6" s="196"/>
      <c r="L6" s="196"/>
      <c r="M6" s="195"/>
      <c r="N6" s="196"/>
      <c r="O6" s="5"/>
    </row>
    <row r="7" spans="1:15" ht="15.75" x14ac:dyDescent="0.25">
      <c r="A7" s="195" t="s">
        <v>48</v>
      </c>
      <c r="B7" s="195">
        <v>8</v>
      </c>
      <c r="C7" s="195">
        <v>14</v>
      </c>
      <c r="D7" s="195">
        <v>24</v>
      </c>
      <c r="E7" s="195"/>
      <c r="F7" s="195"/>
      <c r="G7" s="195"/>
      <c r="H7" s="195"/>
      <c r="I7" s="5"/>
      <c r="J7" s="195"/>
      <c r="K7" s="196"/>
      <c r="L7" s="196"/>
      <c r="M7" s="195"/>
      <c r="N7" s="196"/>
      <c r="O7" s="5"/>
    </row>
    <row r="8" spans="1:15" ht="15.75" x14ac:dyDescent="0.25">
      <c r="A8" s="197"/>
      <c r="B8" s="197" t="s">
        <v>19</v>
      </c>
      <c r="C8" s="197" t="s">
        <v>19</v>
      </c>
      <c r="D8" s="197" t="s">
        <v>19</v>
      </c>
      <c r="E8" s="195"/>
      <c r="F8" s="197" t="s">
        <v>19</v>
      </c>
      <c r="G8" s="195"/>
      <c r="H8" s="195"/>
      <c r="I8" s="5"/>
      <c r="J8" s="197"/>
      <c r="K8" s="197" t="s">
        <v>19</v>
      </c>
      <c r="L8" s="197"/>
      <c r="M8" s="197"/>
      <c r="N8" s="197" t="s">
        <v>19</v>
      </c>
      <c r="O8" s="5"/>
    </row>
    <row r="9" spans="1:15" ht="15.75" x14ac:dyDescent="0.25">
      <c r="A9" s="197"/>
      <c r="B9" s="197"/>
      <c r="C9" s="197"/>
      <c r="D9" s="197"/>
      <c r="E9" s="195"/>
      <c r="F9" s="197"/>
      <c r="G9" s="195"/>
      <c r="H9" s="195"/>
      <c r="I9" s="5"/>
      <c r="J9" s="197"/>
      <c r="K9" s="197"/>
      <c r="L9" s="197"/>
      <c r="M9" s="197"/>
      <c r="N9" s="197"/>
      <c r="O9" s="5"/>
    </row>
    <row r="10" spans="1:15" ht="15.75" x14ac:dyDescent="0.25">
      <c r="A10" s="195" t="s">
        <v>46</v>
      </c>
      <c r="B10" s="195">
        <v>12</v>
      </c>
      <c r="C10" s="195">
        <v>12</v>
      </c>
      <c r="D10" s="195">
        <v>24</v>
      </c>
      <c r="E10" s="195"/>
      <c r="F10" s="195">
        <v>0.3</v>
      </c>
      <c r="G10" s="195" t="s">
        <v>84</v>
      </c>
      <c r="H10" s="195"/>
      <c r="I10" s="5"/>
      <c r="J10" s="195" t="str">
        <f>A10</f>
        <v>Deutschland</v>
      </c>
      <c r="K10" s="198">
        <v>20</v>
      </c>
      <c r="L10" s="195"/>
      <c r="M10" s="195" t="s">
        <v>16</v>
      </c>
      <c r="N10" s="198">
        <v>1.73</v>
      </c>
      <c r="O10" s="5"/>
    </row>
    <row r="11" spans="1:15" ht="15.75" x14ac:dyDescent="0.25">
      <c r="A11" s="195"/>
      <c r="B11" s="195"/>
      <c r="C11" s="195"/>
      <c r="D11" s="195"/>
      <c r="E11" s="195"/>
      <c r="F11" s="195"/>
      <c r="G11" s="195"/>
      <c r="H11" s="195"/>
      <c r="I11" s="5"/>
      <c r="J11" s="195"/>
      <c r="K11" s="198"/>
      <c r="L11" s="195"/>
      <c r="M11" s="195" t="s">
        <v>26</v>
      </c>
      <c r="N11" s="198">
        <v>3.23</v>
      </c>
      <c r="O11" s="5"/>
    </row>
    <row r="12" spans="1:15" ht="15.75" x14ac:dyDescent="0.25">
      <c r="A12" s="195"/>
      <c r="B12" s="195"/>
      <c r="C12" s="195"/>
      <c r="D12" s="195"/>
      <c r="E12" s="195"/>
      <c r="F12" s="195">
        <v>0.3</v>
      </c>
      <c r="G12" s="195" t="s">
        <v>17</v>
      </c>
      <c r="H12" s="195"/>
      <c r="I12" s="5"/>
      <c r="J12" s="195"/>
      <c r="K12" s="198"/>
      <c r="L12" s="195"/>
      <c r="M12" s="195" t="s">
        <v>27</v>
      </c>
      <c r="N12" s="198">
        <v>3.23</v>
      </c>
      <c r="O12" s="5"/>
    </row>
    <row r="13" spans="1:15" ht="15.75" x14ac:dyDescent="0.25">
      <c r="A13" s="195"/>
      <c r="B13" s="195"/>
      <c r="C13" s="195"/>
      <c r="D13" s="195"/>
      <c r="E13" s="195"/>
      <c r="F13" s="195"/>
      <c r="G13" s="195"/>
      <c r="H13" s="195"/>
      <c r="I13" s="5"/>
      <c r="J13" s="195"/>
      <c r="K13" s="198"/>
      <c r="L13" s="195"/>
      <c r="M13" s="195"/>
      <c r="N13" s="198"/>
      <c r="O13" s="5"/>
    </row>
    <row r="14" spans="1:15" ht="15.75" x14ac:dyDescent="0.25">
      <c r="A14" s="195"/>
      <c r="B14" s="195"/>
      <c r="C14" s="195"/>
      <c r="D14" s="195"/>
      <c r="E14" s="195"/>
      <c r="F14" s="5"/>
      <c r="G14" s="5"/>
      <c r="H14" s="5"/>
      <c r="I14" s="5"/>
      <c r="J14" s="195"/>
      <c r="K14" s="198"/>
      <c r="L14" s="195"/>
      <c r="M14" s="195"/>
      <c r="N14" s="198"/>
      <c r="O14" s="5"/>
    </row>
    <row r="15" spans="1:15" ht="15.75" x14ac:dyDescent="0.25">
      <c r="A15" s="195"/>
      <c r="B15" s="195"/>
      <c r="C15" s="195"/>
      <c r="D15" s="195"/>
      <c r="E15" s="195"/>
      <c r="F15" s="5"/>
      <c r="G15" s="5"/>
      <c r="H15" s="5"/>
      <c r="I15" s="5"/>
      <c r="J15" s="195"/>
      <c r="K15" s="195"/>
      <c r="L15" s="195"/>
      <c r="M15" s="195"/>
      <c r="N15" s="195"/>
      <c r="O15" s="5"/>
    </row>
    <row r="16" spans="1:15" ht="15.75" x14ac:dyDescent="0.25">
      <c r="A16" s="195"/>
      <c r="B16" s="195"/>
      <c r="C16" s="195"/>
      <c r="D16" s="195"/>
      <c r="E16" s="195"/>
      <c r="F16" s="5"/>
      <c r="G16" s="5"/>
      <c r="H16" s="5"/>
      <c r="I16" s="5"/>
      <c r="J16" s="195"/>
      <c r="K16" s="195"/>
      <c r="L16" s="195"/>
      <c r="M16" s="195"/>
      <c r="N16" s="195"/>
      <c r="O16" s="5"/>
    </row>
    <row r="17" spans="1:15" ht="15.75" x14ac:dyDescent="0.25">
      <c r="A17" s="5"/>
      <c r="B17" s="5"/>
      <c r="C17" s="5"/>
      <c r="D17" s="5"/>
      <c r="E17" s="19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x14ac:dyDescent="0.25">
      <c r="A18" s="5"/>
      <c r="B18" s="5"/>
      <c r="C18" s="5"/>
      <c r="D18" s="5"/>
      <c r="E18" s="19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.75" x14ac:dyDescent="0.25">
      <c r="A19" s="195"/>
      <c r="B19" s="195"/>
      <c r="C19" s="195"/>
      <c r="D19" s="195"/>
      <c r="E19" s="195"/>
      <c r="F19" s="5"/>
      <c r="G19" s="5"/>
      <c r="H19" s="5"/>
      <c r="I19" s="5"/>
      <c r="J19" s="195"/>
      <c r="K19" s="195"/>
      <c r="L19" s="195"/>
      <c r="M19" s="195"/>
      <c r="N19" s="195"/>
      <c r="O19" s="5"/>
    </row>
    <row r="20" spans="1:15" ht="15.75" x14ac:dyDescent="0.25">
      <c r="A20" s="195"/>
      <c r="B20" s="195"/>
      <c r="C20" s="195"/>
      <c r="D20" s="195"/>
      <c r="E20" s="195"/>
      <c r="F20" s="5"/>
      <c r="G20" s="5"/>
      <c r="H20" s="5"/>
      <c r="I20" s="5"/>
      <c r="J20" s="195"/>
      <c r="K20" s="195"/>
      <c r="L20" s="195"/>
      <c r="M20" s="195"/>
      <c r="N20" s="195"/>
      <c r="O20" s="5"/>
    </row>
    <row r="21" spans="1:15" ht="15.75" x14ac:dyDescent="0.25">
      <c r="A21" s="195"/>
      <c r="B21" s="195"/>
      <c r="C21" s="195"/>
      <c r="D21" s="195"/>
      <c r="E21" s="195"/>
      <c r="F21" s="5"/>
      <c r="G21" s="5"/>
      <c r="H21" s="5"/>
      <c r="I21" s="5"/>
      <c r="J21" s="195"/>
      <c r="K21" s="195"/>
      <c r="L21" s="195"/>
      <c r="M21" s="195"/>
      <c r="N21" s="195"/>
      <c r="O21" s="5"/>
    </row>
    <row r="22" spans="1:1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5da6308c-c4ec-4bb9-8e09-eade1ee6c4bb</BSO999929>
</file>

<file path=customXml/itemProps1.xml><?xml version="1.0" encoding="utf-8"?>
<ds:datastoreItem xmlns:ds="http://schemas.openxmlformats.org/officeDocument/2006/customXml" ds:itemID="{7F394E89-A85A-4EE4-BF94-0B7B6BECF22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Intern Abrechnung</vt:lpstr>
      <vt:lpstr>EGSZ Intern Reisekostensätze</vt:lpstr>
      <vt:lpstr>Abrechnung!Druckbereich</vt:lpstr>
      <vt:lpstr>'EGSZ Intern Abrechnung'!Druckbereich</vt:lpstr>
      <vt:lpstr>'EGSZ Intern Reisekostensätze'!Druckbereich</vt:lpstr>
      <vt:lpstr>Erfassung!Druckbereich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Pan, Sijing</cp:lastModifiedBy>
  <cp:lastPrinted>2016-01-07T10:38:14Z</cp:lastPrinted>
  <dcterms:created xsi:type="dcterms:W3CDTF">1996-08-05T15:49:54Z</dcterms:created>
  <dcterms:modified xsi:type="dcterms:W3CDTF">2018-01-23T12:15:44Z</dcterms:modified>
</cp:coreProperties>
</file>